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greaterlondonauthority.sharepoint.com/sites/SkillsEmploymentUnit/Shared Documents/Bootcamps/Wave 6/W6 Open Competition/Final Wave 6 open competition documents/Final OC Application documents - Zip file/"/>
    </mc:Choice>
  </mc:AlternateContent>
  <xr:revisionPtr revIDLastSave="220" documentId="8_{79125A61-DBEA-404D-BF1E-298FD63AE425}" xr6:coauthVersionLast="47" xr6:coauthVersionMax="47" xr10:uidLastSave="{A0C910D6-0E82-4AD1-AF40-1EB29C46807F}"/>
  <bookViews>
    <workbookView xWindow="24165" yWindow="-16200" windowWidth="14400" windowHeight="15600" activeTab="2" xr2:uid="{557DB0DF-B08E-4810-BBE5-CB9F13CCAE11}"/>
  </bookViews>
  <sheets>
    <sheet name="Guidance" sheetId="8" r:id="rId1"/>
    <sheet name="Data Validation" sheetId="9" state="hidden" r:id="rId2"/>
    <sheet name="Course outline" sheetId="1" r:id="rId3"/>
    <sheet name="Pricing schedule" sheetId="2" r:id="rId4"/>
    <sheet name="Employers" sheetId="5" r:id="rId5"/>
    <sheet name="Course content" sheetId="3" r:id="rId6"/>
    <sheet name="Cohort delivery" sheetId="4" r:id="rId7"/>
    <sheet name="Equalities targets" sheetId="7" r:id="rId8"/>
    <sheet name="Subcontracted delivery partners" sheetId="6" r:id="rId9"/>
  </sheets>
  <definedNames>
    <definedName name="_xlnm.Print_Area" localSheetId="7">'Equalities targets'!#REF!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0" i="1" l="1"/>
  <c r="E26" i="1" l="1"/>
  <c r="C34" i="1"/>
  <c r="E34" i="1" s="1"/>
  <c r="C24" i="2" l="1"/>
  <c r="C20" i="2"/>
  <c r="C10" i="7"/>
  <c r="E22" i="1"/>
  <c r="C7" i="2"/>
  <c r="C17" i="2"/>
  <c r="C28" i="2" s="1"/>
  <c r="C22" i="2" l="1"/>
  <c r="C26" i="2"/>
  <c r="C21" i="2"/>
  <c r="C25" i="2"/>
  <c r="C6" i="2"/>
  <c r="C30" i="2" l="1"/>
  <c r="C29" i="2"/>
  <c r="E29" i="2" s="1"/>
  <c r="C4" i="3"/>
  <c r="D27" i="3"/>
  <c r="C8" i="7"/>
  <c r="C9" i="7"/>
  <c r="C4" i="4"/>
  <c r="C5" i="4"/>
  <c r="C5" i="3"/>
  <c r="C4" i="6"/>
  <c r="C5" i="6"/>
  <c r="C4" i="5"/>
  <c r="C5" i="5"/>
  <c r="C5" i="2"/>
  <c r="C4" i="2"/>
  <c r="D18" i="7" l="1"/>
  <c r="D14" i="7" l="1"/>
  <c r="D20" i="7"/>
  <c r="D22" i="7"/>
  <c r="D23" i="7"/>
  <c r="D15" i="7"/>
  <c r="D21" i="7"/>
  <c r="D16" i="7"/>
  <c r="D17" i="7"/>
  <c r="D19" i="7"/>
  <c r="D13" i="7"/>
  <c r="F28" i="5" l="1"/>
  <c r="E27" i="3"/>
  <c r="E42" i="1" l="1"/>
  <c r="H28" i="5"/>
  <c r="C8" i="2"/>
  <c r="C18" i="2" s="1"/>
  <c r="E33" i="1"/>
</calcChain>
</file>

<file path=xl/sharedStrings.xml><?xml version="1.0" encoding="utf-8"?>
<sst xmlns="http://schemas.openxmlformats.org/spreadsheetml/2006/main" count="245" uniqueCount="198">
  <si>
    <t>Bootcamp Pricing Schedule and Delivery Information Template</t>
  </si>
  <si>
    <t>The full and accurate completion of all tabs in this workbook are mandatory</t>
  </si>
  <si>
    <t>Please complete and submit separate applications for EACH bootcamp, and EACH funding model of that bootcamp.</t>
  </si>
  <si>
    <r>
      <t>When submitting your Bootcamp P</t>
    </r>
    <r>
      <rPr>
        <u/>
        <sz val="12"/>
        <color theme="1"/>
        <rFont val="Arial"/>
        <family val="2"/>
      </rPr>
      <t xml:space="preserve">ricing Schedule and Delivery Information </t>
    </r>
    <r>
      <rPr>
        <u/>
        <sz val="12"/>
        <color rgb="FF000000"/>
        <rFont val="Arial"/>
        <family val="2"/>
      </rPr>
      <t>Template, you must rename each excel workbook as follows:</t>
    </r>
    <r>
      <rPr>
        <sz val="12"/>
        <color rgb="FF000000"/>
        <rFont val="Arial"/>
        <family val="2"/>
      </rPr>
      <t> </t>
    </r>
  </si>
  <si>
    <t xml:space="preserve">FF: 0% contribution for any learners not being trained by their existing employer (i.e. the GLA will fund 100%) </t>
  </si>
  <si>
    <t>Yellow shaded cells require your input</t>
  </si>
  <si>
    <t xml:space="preserve">Grey-blue cells are auto-filled from other sheets or are formulas.  </t>
  </si>
  <si>
    <t xml:space="preserve">These excel templates have some error formulae built in, to help you fully complete your submission.  
</t>
  </si>
  <si>
    <t xml:space="preserve">Several cells are linked to other tabs.  </t>
  </si>
  <si>
    <t>Cells will change to pink to indicate where inputted numbers do not match, showing where a correction is required.</t>
  </si>
  <si>
    <t>Please ensure you have completed all tabs and have left no error cells showing pink before submitting</t>
  </si>
  <si>
    <t>Course Outline</t>
  </si>
  <si>
    <t xml:space="preserve">This tab provides an overview of your course.  </t>
  </si>
  <si>
    <t>Information entered on this sheet will be copied through to other worksheets in this Template</t>
  </si>
  <si>
    <t>Column D guides you through the input type for each row</t>
  </si>
  <si>
    <t>Pricing Schedule</t>
  </si>
  <si>
    <t>The values you enter on the Pricing Schedule tab of the Bootcamp Pricing Schedule and Delivery Information Template (excel) will be used to determine your bootcamp price evaluation.</t>
  </si>
  <si>
    <t>The Pricing Schedule constitutes 20% of a Potential Provider’s overall score.</t>
  </si>
  <si>
    <t>Employers</t>
  </si>
  <si>
    <t>If you have a Service Level Agreement (or similar) in place, or are in the process of putting one in place, please indicate this in column G using the drop down options</t>
  </si>
  <si>
    <t>Course Content</t>
  </si>
  <si>
    <t xml:space="preserve">Please outline the content of your bootcamp delivery, week by week.  </t>
  </si>
  <si>
    <t xml:space="preserve">Use the drop down options in Column E to indicate the mode of delivery.  </t>
  </si>
  <si>
    <t>If, for example, your bootcamp is 3 days per week, with 2 days in person and one day online, please choose 'Hybrid - mix of in-person and online" for that week.</t>
  </si>
  <si>
    <t>Cohort Delivery</t>
  </si>
  <si>
    <t xml:space="preserve">Please enter the proposed delivery dates for all the cohorts proposed for your bootcamps.  </t>
  </si>
  <si>
    <t>Equalities Targets</t>
  </si>
  <si>
    <t>If you are applying for any sector referenced in that table, you must include any highlighted protected/priority group/s in your response.</t>
  </si>
  <si>
    <t>Subcontracted Delivery Partners</t>
  </si>
  <si>
    <t>Successful providers are responsible for undertaking  necessary due diligence on their subcontractors and ensuring that subcontractors meet their delivery obligations.</t>
  </si>
  <si>
    <t>If you are not using Subcontractors, please type "N/A" in cell C8</t>
  </si>
  <si>
    <t>Data Validation</t>
  </si>
  <si>
    <t>Applicant</t>
  </si>
  <si>
    <t>Subcontractor</t>
  </si>
  <si>
    <t>Consortium Partner</t>
  </si>
  <si>
    <t>1a. Green Technical</t>
  </si>
  <si>
    <t>1b. Green Construction</t>
  </si>
  <si>
    <t>1c. Other Green jobs and skills</t>
  </si>
  <si>
    <t>2. Technical</t>
  </si>
  <si>
    <t>3. Construction</t>
  </si>
  <si>
    <t>4. Logistics</t>
  </si>
  <si>
    <t>5. Creative</t>
  </si>
  <si>
    <t>6. Early Years</t>
  </si>
  <si>
    <t>7. Digital</t>
  </si>
  <si>
    <t>8. Pathway to Accelerated Apprenticeships</t>
  </si>
  <si>
    <t>9. Hospitality</t>
  </si>
  <si>
    <t>10. Health (including Life Sciences) and Social Care</t>
  </si>
  <si>
    <t>11. Finance and Professional Services</t>
  </si>
  <si>
    <t>Level</t>
  </si>
  <si>
    <t>Funding Model</t>
  </si>
  <si>
    <t>FF - Fully Funded</t>
  </si>
  <si>
    <t>Mode of Delivery</t>
  </si>
  <si>
    <t>In-person only</t>
  </si>
  <si>
    <t>Mostly in-person</t>
  </si>
  <si>
    <t>Hybrid - mix of in-person and online</t>
  </si>
  <si>
    <t>Mostly online</t>
  </si>
  <si>
    <t>Part time</t>
  </si>
  <si>
    <t>Full time</t>
  </si>
  <si>
    <t>Employer</t>
  </si>
  <si>
    <t>Large employer (over 250 employees)</t>
  </si>
  <si>
    <t>SME (10 to 249 employees)</t>
  </si>
  <si>
    <t>Micro business (less than 10 employees)</t>
  </si>
  <si>
    <t>SLA</t>
  </si>
  <si>
    <t>Yes</t>
  </si>
  <si>
    <t>Not yet, but we intend to put a SLA in place</t>
  </si>
  <si>
    <t xml:space="preserve">No </t>
  </si>
  <si>
    <t>Input mode</t>
  </si>
  <si>
    <t>Applicant name</t>
  </si>
  <si>
    <t>Free text</t>
  </si>
  <si>
    <t>UKPRN</t>
  </si>
  <si>
    <t>Training delivery provided by</t>
  </si>
  <si>
    <t>Drop down choice</t>
  </si>
  <si>
    <t>Name of training delivery organisation 
(if different from Applicant)</t>
  </si>
  <si>
    <t>Sector</t>
  </si>
  <si>
    <t>Bootcamp name</t>
  </si>
  <si>
    <t xml:space="preserve">Number of learners </t>
  </si>
  <si>
    <t>Numerical</t>
  </si>
  <si>
    <t>Skills level (NVQ level)</t>
  </si>
  <si>
    <t>Funding model</t>
  </si>
  <si>
    <t>Mode of delivery</t>
  </si>
  <si>
    <t>Part time or Full time delivery</t>
  </si>
  <si>
    <t>Number of in person GLH (tutor led delivery hours)</t>
  </si>
  <si>
    <t>Total GLH (formula)</t>
  </si>
  <si>
    <t>Formula - do not type over</t>
  </si>
  <si>
    <t>Accreditation organisation (if applicable)</t>
  </si>
  <si>
    <t>Assessment Standard (if applicable)</t>
  </si>
  <si>
    <t>Number of cohorts proposed</t>
  </si>
  <si>
    <t>Maximum number of learner places per cohort</t>
  </si>
  <si>
    <t>Number of learners</t>
  </si>
  <si>
    <t>Direct and Indirect delivery cost breakdown (£)</t>
  </si>
  <si>
    <t>All costs quoted within this section must represent 100% of the total cost of the bootcamp</t>
  </si>
  <si>
    <r>
      <t xml:space="preserve">and </t>
    </r>
    <r>
      <rPr>
        <b/>
        <u/>
        <sz val="12"/>
        <color rgb="FFC00000"/>
        <rFont val="Arial"/>
        <family val="2"/>
      </rPr>
      <t>not</t>
    </r>
    <r>
      <rPr>
        <sz val="12"/>
        <color theme="1"/>
        <rFont val="Arial"/>
        <family val="2"/>
      </rPr>
      <t xml:space="preserve"> have any employer contributions deducted</t>
    </r>
  </si>
  <si>
    <r>
      <t xml:space="preserve">Total </t>
    </r>
    <r>
      <rPr>
        <b/>
        <u/>
        <sz val="12"/>
        <color theme="1"/>
        <rFont val="Arial"/>
        <family val="2"/>
      </rPr>
      <t>DIRECT</t>
    </r>
    <r>
      <rPr>
        <b/>
        <sz val="12"/>
        <color theme="1"/>
        <rFont val="Arial"/>
        <family val="2"/>
      </rPr>
      <t xml:space="preserve"> delivery cost per learner (£): i.e., fixed delivery cost, course materials, license fees, tutor salaries</t>
    </r>
  </si>
  <si>
    <r>
      <t xml:space="preserve">Cost per Guided Learning Hour </t>
    </r>
    <r>
      <rPr>
        <i/>
        <sz val="12"/>
        <color rgb="FF0070C0"/>
        <rFont val="Arial"/>
        <family val="2"/>
      </rPr>
      <t>(formula)</t>
    </r>
  </si>
  <si>
    <r>
      <t xml:space="preserve">Total Cost of bootcamp </t>
    </r>
    <r>
      <rPr>
        <i/>
        <sz val="12"/>
        <color rgb="FF0070C0"/>
        <rFont val="Arial"/>
        <family val="2"/>
      </rPr>
      <t>(formula)</t>
    </r>
  </si>
  <si>
    <r>
      <t>GLA Contribution</t>
    </r>
    <r>
      <rPr>
        <i/>
        <sz val="12"/>
        <color rgb="FFC00000"/>
        <rFont val="Arial"/>
        <family val="2"/>
      </rPr>
      <t xml:space="preserve"> </t>
    </r>
    <r>
      <rPr>
        <i/>
        <sz val="12"/>
        <color rgb="FF0070C0"/>
        <rFont val="Arial"/>
        <family val="2"/>
      </rPr>
      <t>(formula)</t>
    </r>
  </si>
  <si>
    <t xml:space="preserve">Specify in the table below relevant costs of your bootcamp.  </t>
  </si>
  <si>
    <t>If the cost description is not relevant to your bootcamp, please type £0 (zero)</t>
  </si>
  <si>
    <t>Costs per cohort</t>
  </si>
  <si>
    <t>£</t>
  </si>
  <si>
    <t>In-person venue costs per cohort</t>
  </si>
  <si>
    <t>In-person equipment costs per cohort</t>
  </si>
  <si>
    <t>Online hosting costs per cohort</t>
  </si>
  <si>
    <t>Tutor costs per cohort</t>
  </si>
  <si>
    <t>Costs per learner</t>
  </si>
  <si>
    <t>License/Application fees (to enable learning)</t>
  </si>
  <si>
    <t>Course materials costs</t>
  </si>
  <si>
    <t>Accreditation costs 
(e.g., during or following course completion)</t>
  </si>
  <si>
    <t>Employer number</t>
  </si>
  <si>
    <t>Employer Name</t>
  </si>
  <si>
    <t>Employer size</t>
  </si>
  <si>
    <t>Employer reference number (companies house)</t>
  </si>
  <si>
    <t>Signed agreement in place (e.g., Service Level Agreement</t>
  </si>
  <si>
    <t xml:space="preserve">Please detail the high-level course content, identifying delivery subjects in each week of the planned Skills Bootcamp. </t>
  </si>
  <si>
    <t>Please provide a breakdown of the sessions for each week, specifying hours of teaching, group activities or one-to-one support</t>
  </si>
  <si>
    <t>Week number</t>
  </si>
  <si>
    <r>
      <t xml:space="preserve">GLH
</t>
    </r>
    <r>
      <rPr>
        <i/>
        <sz val="12"/>
        <color theme="1"/>
        <rFont val="Arial"/>
        <family val="2"/>
      </rPr>
      <t>(numerical input)</t>
    </r>
  </si>
  <si>
    <r>
      <t xml:space="preserve">Mode of delivery
</t>
    </r>
    <r>
      <rPr>
        <i/>
        <sz val="12"/>
        <color theme="1"/>
        <rFont val="Arial"/>
        <family val="2"/>
      </rPr>
      <t>(drop down options)</t>
    </r>
  </si>
  <si>
    <t>Cohort number</t>
  </si>
  <si>
    <t>Planned start date</t>
  </si>
  <si>
    <t>Planned end date</t>
  </si>
  <si>
    <t xml:space="preserve">The table shows under-representation of certain protected groups in specific sectors, which will aid you to plan your equalities targets.   </t>
  </si>
  <si>
    <t>Number of learners on bootcamp</t>
  </si>
  <si>
    <t>Target number of learners</t>
  </si>
  <si>
    <r>
      <t xml:space="preserve">% </t>
    </r>
    <r>
      <rPr>
        <i/>
        <sz val="12"/>
        <color rgb="FF0070C0"/>
        <rFont val="Arial"/>
        <family val="2"/>
      </rPr>
      <t>(formula)</t>
    </r>
  </si>
  <si>
    <t>Black Asian Minority Ethnic (BAME) Londoners</t>
  </si>
  <si>
    <t>Unemployed or economically inactive Londoners</t>
  </si>
  <si>
    <t>Women</t>
  </si>
  <si>
    <t>Older people (50+)</t>
  </si>
  <si>
    <t>People with experience of the criminal justice system</t>
  </si>
  <si>
    <t>Parents and Carers</t>
  </si>
  <si>
    <t>Care Leavers</t>
  </si>
  <si>
    <t>Migrant Learners</t>
  </si>
  <si>
    <t>Subcontracted Training Delivery Partners</t>
  </si>
  <si>
    <t>Delivery partner number</t>
  </si>
  <si>
    <t>Name of Subcontracted Training Delivery Partner</t>
  </si>
  <si>
    <t>Delivery partner UKPRN</t>
  </si>
  <si>
    <t xml:space="preserve">Years of experience delivering employer-led sector training </t>
  </si>
  <si>
    <t>Value of Subcontracting (£)</t>
  </si>
  <si>
    <t>Type full weblink address to delivery partner website</t>
  </si>
  <si>
    <t>Employer Co-funded</t>
  </si>
  <si>
    <r>
      <t xml:space="preserve">Total </t>
    </r>
    <r>
      <rPr>
        <b/>
        <u/>
        <sz val="12"/>
        <color theme="1"/>
        <rFont val="Arial"/>
        <family val="2"/>
      </rPr>
      <t>INDIRECT</t>
    </r>
    <r>
      <rPr>
        <b/>
        <sz val="12"/>
        <color theme="1"/>
        <rFont val="Arial"/>
        <family val="2"/>
      </rPr>
      <t xml:space="preserve"> delivery cost per learner (£): i.e., Management costs, (excl direct delivery cost), marketing, indirect staffing costs (excl tutor costs)</t>
    </r>
  </si>
  <si>
    <t>Enter percentage</t>
  </si>
  <si>
    <t>Fixed choice</t>
  </si>
  <si>
    <t>Number of online GLH  (tutor led delivery hours)</t>
  </si>
  <si>
    <t>Additional self-directed hours per learner</t>
  </si>
  <si>
    <t>12. Retail</t>
  </si>
  <si>
    <r>
      <t xml:space="preserve">All bootcamp delivery </t>
    </r>
    <r>
      <rPr>
        <b/>
        <sz val="12"/>
        <color theme="1"/>
        <rFont val="Arial"/>
        <family val="2"/>
      </rPr>
      <t xml:space="preserve">must </t>
    </r>
    <r>
      <rPr>
        <sz val="12"/>
        <color theme="1"/>
        <rFont val="Arial"/>
        <family val="2"/>
      </rPr>
      <t>be completed by 31 March 2026</t>
    </r>
  </si>
  <si>
    <t xml:space="preserve">Please refer to Table 1 in Appendix B of the Skills Bootcamps Wave 6 (2025/26) Prospectus.  </t>
  </si>
  <si>
    <t>Before completing this tab, please refer to Table 1 in Appendix B of the Skills Bootcamps Wave 6 (2025/26) Prospectus</t>
  </si>
  <si>
    <t>Total Guided Learning Hours</t>
  </si>
  <si>
    <t>Forecast number of Large Employer learners (LE)</t>
  </si>
  <si>
    <r>
      <t xml:space="preserve">Total cost per Learner  </t>
    </r>
    <r>
      <rPr>
        <i/>
        <sz val="12"/>
        <color rgb="FF0070C0"/>
        <rFont val="Arial"/>
        <family val="2"/>
      </rPr>
      <t>(formula)</t>
    </r>
  </si>
  <si>
    <r>
      <t xml:space="preserve">Forecast number of SME learners  </t>
    </r>
    <r>
      <rPr>
        <i/>
        <sz val="12"/>
        <color rgb="FF0070C0"/>
        <rFont val="Arial"/>
        <family val="2"/>
      </rPr>
      <t>(formula)</t>
    </r>
  </si>
  <si>
    <r>
      <t xml:space="preserve">Forecast number of LE learners  </t>
    </r>
    <r>
      <rPr>
        <i/>
        <sz val="12"/>
        <color rgb="FF0070C0"/>
        <rFont val="Arial"/>
        <family val="2"/>
      </rPr>
      <t>(formula)</t>
    </r>
  </si>
  <si>
    <t>GLA contribution for SME learners (90% rate)</t>
  </si>
  <si>
    <t>GLA contribution for LE learners (70% rate)</t>
  </si>
  <si>
    <t>SME contribution for SME Learners (10% payments)</t>
  </si>
  <si>
    <t>LE contribution for LEE Learners (30% payments)</t>
  </si>
  <si>
    <t>Total employer contributions</t>
  </si>
  <si>
    <t>This will be your requested GLA grant value - maximum £250k per bootcamp proposal</t>
  </si>
  <si>
    <t>Forecast number of SME learners</t>
  </si>
  <si>
    <t>Number of employee learner places they have expressed interest in</t>
  </si>
  <si>
    <t>Employer understands they will be required to pay a contribution (10% for SME, 30% for LE)</t>
  </si>
  <si>
    <t>Rows 36 to 43 enable you to provide further breakdown to demonstrate what components contribute to the overall bootcamp cost.</t>
  </si>
  <si>
    <t>Values entered in rows 36 to 43 are not expected to equal the entire cost of the bootcamp and there are no formulas in this section</t>
  </si>
  <si>
    <t>The GLA expects Potential Providers to engage employers from the outset in the design and/or delivery of their Skills Bootcamp provision and obtain expressions of interest in the training and establish what the impact will be their employees are to receive the bootcamp training.</t>
  </si>
  <si>
    <t>Please use this tab to list your engaged employers, and enter how many employee learner places they have expressed interest in</t>
  </si>
  <si>
    <t>Where you are submitting more than one bid you must complete a Bootcamp Application (Word) and Bootcamp Template (Excel) for each bid that you submit and include the correct suffix as follows:</t>
  </si>
  <si>
    <t>Bootcamp applications suffixed ‘- 002’, ‘- 003’, etc</t>
  </si>
  <si>
    <t>Funding Model - AbbreviatedBootcampName - 001</t>
  </si>
  <si>
    <t xml:space="preserve">The Funding Model Naming Conventions should be as follows: </t>
  </si>
  <si>
    <t xml:space="preserve">CF:  Co-Funded - including SME: 10% contribution from SME employers training their own employees (organisations of less than 250 employees) and LE: 30% contribution from Large Employers training their own employees (organisations of 250 or more employees) </t>
  </si>
  <si>
    <t>For instance, a Potential Provider applying for a range of Construction courses with different funding models, their separate Bootcamp Templates would be named as follows:</t>
  </si>
  <si>
    <t>FF – Bricklaying – 001</t>
  </si>
  <si>
    <t>FF – Carpentry – 002</t>
  </si>
  <si>
    <t>CF – Bricklaying – 003</t>
  </si>
  <si>
    <t>CF – Plumbing – 004</t>
  </si>
  <si>
    <t>UKPRN of training delivery organisation (if different from Applicant)</t>
  </si>
  <si>
    <t>Please indicate any subcontracting arrangements you intend to have in place.  We would advise that you ascertain whether your proposed subcontracted delivery partners are supporting other bids for Wave 6, as this may present a capacity issue if all those bids were funded.</t>
  </si>
  <si>
    <r>
      <t xml:space="preserve">Detail
</t>
    </r>
    <r>
      <rPr>
        <i/>
        <sz val="12"/>
        <color rgb="FF000000"/>
        <rFont val="Arial"/>
        <family val="2"/>
      </rPr>
      <t>(please provide breakdown of the activities that will take a place for the week and for each day. If the activity for the week is blend between tutoring, CV development, mock interviews and other wrap around service, please specify how many hours will be spent for each activity.)</t>
    </r>
  </si>
  <si>
    <t>Bootcamps in the Digital and Creative sectors cannot be at level 2.</t>
  </si>
  <si>
    <t>Number of employer learner places that you have received expressions of interest for</t>
  </si>
  <si>
    <t>N/A</t>
  </si>
  <si>
    <t>Young people (19 to 23)</t>
  </si>
  <si>
    <r>
      <t xml:space="preserve">Low Income
</t>
    </r>
    <r>
      <rPr>
        <sz val="12"/>
        <color theme="1"/>
        <rFont val="Arial"/>
        <family val="2"/>
      </rPr>
      <t>(Below London Living wage - https://www.livingwage.org.uk/)</t>
    </r>
  </si>
  <si>
    <t>Forecast good work outcomes (%)</t>
  </si>
  <si>
    <t>Only complete these cells if proposing a bootcamp at level 2 or 3. Cells C29 and C30 must total 100%</t>
  </si>
  <si>
    <t>IMPORTANT: Naming Conventions for Bootcamp Template (excel)</t>
  </si>
  <si>
    <t>Forecast non good work outcomes (%)  - See Prospectus -  Annex L for permitted exceptions to good work</t>
  </si>
  <si>
    <t xml:space="preserve">Disabled learners including those who are learning disabled, or have learning difficulties and/or have health conditions (LLDD) </t>
  </si>
  <si>
    <t>Please use the drop down in Column D to select either SME Employer (with less than 250 employees) or Large Employer (250 or more employees)</t>
  </si>
  <si>
    <t>Duration of the bootcamp (in weeks)</t>
  </si>
  <si>
    <t>Maximum number of learners per cohort</t>
  </si>
  <si>
    <t>In order to meet the DfE KPIs of 20% by 31st July 2025 and 50% by 30th September 2025, the GLA have set the following KPI on learner/Milestone 1 starts for Wave 6 Open Competition bootcamps:
•	    30% by 30th September 2025</t>
  </si>
  <si>
    <t>Number of learner starts by 30 September 2025
KPI is 30%</t>
  </si>
  <si>
    <t>of which retention fee (max 20%)
(£)</t>
  </si>
  <si>
    <t>Retention Fee in Column F:  must be no more than 20% of the value of the subcontract.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</si>
</sst>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quot;£&quot;#,##0.00"/>
    <numFmt numFmtId="165" formatCode="dd/mm/yyyy;@"/>
  </numFmts>
  <fonts count="30" x14ac:knownFonts="1">
    <font>
      <sz val="11"/>
      <color theme="1"/>
      <name val="Arial Narrow"/>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1"/>
      <color theme="1"/>
      <name val="Arial Narrow"/>
      <family val="2"/>
    </font>
    <font>
      <sz val="11"/>
      <color theme="1"/>
      <name val="Calibri"/>
      <family val="2"/>
      <scheme val="minor"/>
    </font>
    <font>
      <sz val="12"/>
      <color theme="1"/>
      <name val="Arial"/>
      <family val="2"/>
    </font>
    <font>
      <b/>
      <sz val="12"/>
      <color theme="1"/>
      <name val="Arial"/>
      <family val="2"/>
    </font>
    <font>
      <b/>
      <sz val="16"/>
      <color theme="1"/>
      <name val="Arial"/>
      <family val="2"/>
    </font>
    <font>
      <b/>
      <i/>
      <sz val="12"/>
      <color theme="1"/>
      <name val="Arial"/>
      <family val="2"/>
    </font>
    <font>
      <u/>
      <sz val="11"/>
      <color theme="10"/>
      <name val="Arial Narrow"/>
      <family val="2"/>
    </font>
    <font>
      <b/>
      <sz val="12"/>
      <color rgb="FF000000"/>
      <name val="Arial"/>
      <family val="2"/>
    </font>
    <font>
      <i/>
      <sz val="12"/>
      <color rgb="FF000000"/>
      <name val="Arial"/>
      <family val="2"/>
    </font>
    <font>
      <sz val="12"/>
      <color rgb="FFFF0000"/>
      <name val="Arial"/>
      <family val="2"/>
    </font>
    <font>
      <i/>
      <sz val="12"/>
      <color rgb="FFFF0000"/>
      <name val="Arial"/>
      <family val="2"/>
    </font>
    <font>
      <b/>
      <u/>
      <sz val="12"/>
      <color theme="1"/>
      <name val="Arial"/>
      <family val="2"/>
    </font>
    <font>
      <i/>
      <sz val="12"/>
      <color theme="1"/>
      <name val="Arial"/>
      <family val="2"/>
    </font>
    <font>
      <i/>
      <sz val="12"/>
      <color rgb="FFC00000"/>
      <name val="Arial"/>
      <family val="2"/>
    </font>
    <font>
      <i/>
      <sz val="12"/>
      <color rgb="FF0070C0"/>
      <name val="Arial"/>
      <family val="2"/>
    </font>
    <font>
      <u/>
      <sz val="12"/>
      <color theme="10"/>
      <name val="Arial"/>
      <family val="2"/>
    </font>
    <font>
      <b/>
      <u/>
      <sz val="12"/>
      <color rgb="FFC00000"/>
      <name val="Arial"/>
      <family val="2"/>
    </font>
    <font>
      <sz val="12"/>
      <color rgb="FF000000"/>
      <name val="Arial"/>
      <family val="2"/>
    </font>
    <font>
      <u/>
      <sz val="12"/>
      <color rgb="FF000000"/>
      <name val="Arial"/>
      <family val="2"/>
    </font>
    <font>
      <u/>
      <sz val="12"/>
      <color theme="1"/>
      <name val="Arial"/>
      <family val="2"/>
    </font>
    <font>
      <i/>
      <sz val="12"/>
      <name val="Arial"/>
      <family val="2"/>
    </font>
    <font>
      <i/>
      <sz val="12"/>
      <color theme="3"/>
      <name val="Arial"/>
      <family val="2"/>
    </font>
    <font>
      <sz val="12"/>
      <color rgb="FFC00000"/>
      <name val="Arial"/>
      <family val="2"/>
    </font>
  </fonts>
  <fills count="26">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5" tint="0.59999389629810485"/>
        <bgColor indexed="64"/>
      </patternFill>
    </fill>
    <fill>
      <patternFill patternType="solid">
        <fgColor rgb="FFC7BEA5"/>
        <bgColor indexed="64"/>
      </patternFill>
    </fill>
    <fill>
      <patternFill patternType="solid">
        <fgColor theme="8" tint="0.79998168889431442"/>
        <bgColor indexed="64"/>
      </patternFill>
    </fill>
    <fill>
      <patternFill patternType="solid">
        <fgColor rgb="FFE8DDFF"/>
        <bgColor indexed="64"/>
      </patternFill>
    </fill>
    <fill>
      <patternFill patternType="solid">
        <fgColor theme="3" tint="0.59999389629810485"/>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rgb="FFE8E4DA"/>
        <bgColor indexed="64"/>
      </patternFill>
    </fill>
    <fill>
      <patternFill patternType="solid">
        <fgColor rgb="FFDCD6C6"/>
        <bgColor indexed="64"/>
      </patternFill>
    </fill>
    <fill>
      <patternFill patternType="solid">
        <fgColor rgb="FFF0E9FF"/>
        <bgColor indexed="64"/>
      </patternFill>
    </fill>
    <fill>
      <patternFill patternType="solid">
        <fgColor theme="4" tint="0.59999389629810485"/>
        <bgColor indexed="64"/>
      </patternFill>
    </fill>
    <fill>
      <patternFill patternType="solid">
        <fgColor rgb="FFFEE6D4"/>
        <bgColor indexed="64"/>
      </patternFill>
    </fill>
    <fill>
      <patternFill patternType="solid">
        <fgColor rgb="FFFEF0E6"/>
        <bgColor indexed="64"/>
      </patternFill>
    </fill>
    <fill>
      <patternFill patternType="solid">
        <fgColor rgb="FFF0F7EB"/>
        <bgColor indexed="64"/>
      </patternFill>
    </fill>
    <fill>
      <patternFill patternType="solid">
        <fgColor rgb="FFD9E1FF"/>
        <bgColor indexed="64"/>
      </patternFill>
    </fill>
    <fill>
      <patternFill patternType="solid">
        <fgColor rgb="FFEDF1FF"/>
        <bgColor indexed="64"/>
      </patternFill>
    </fill>
    <fill>
      <patternFill patternType="solid">
        <fgColor rgb="FFBDE0EE"/>
        <bgColor indexed="64"/>
      </patternFill>
    </fill>
    <fill>
      <patternFill patternType="solid">
        <fgColor rgb="FFE7F4F9"/>
        <bgColor indexed="64"/>
      </patternFill>
    </fill>
    <fill>
      <patternFill patternType="solid">
        <fgColor rgb="FFFBD7EC"/>
        <bgColor indexed="64"/>
      </patternFill>
    </fill>
  </fills>
  <borders count="50">
    <border>
      <left/>
      <right/>
      <top/>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bottom/>
      <diagonal/>
    </border>
    <border>
      <left style="thin">
        <color theme="0"/>
      </left>
      <right/>
      <top/>
      <bottom/>
      <diagonal/>
    </border>
    <border>
      <left style="thin">
        <color theme="0" tint="-0.499984740745262"/>
      </left>
      <right/>
      <top style="thin">
        <color theme="0" tint="-0.499984740745262"/>
      </top>
      <bottom/>
      <diagonal/>
    </border>
    <border>
      <left style="thin">
        <color theme="0" tint="-0.499984740745262"/>
      </left>
      <right/>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right/>
      <top style="thin">
        <color theme="0" tint="-0.499984740745262"/>
      </top>
      <bottom style="thin">
        <color theme="0" tint="-0.499984740745262"/>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style="thin">
        <color theme="0"/>
      </right>
      <top/>
      <bottom/>
      <diagonal/>
    </border>
    <border>
      <left/>
      <right/>
      <top style="thin">
        <color theme="0"/>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style="thin">
        <color theme="0"/>
      </right>
      <top/>
      <bottom style="thin">
        <color theme="0"/>
      </bottom>
      <diagonal/>
    </border>
    <border>
      <left/>
      <right/>
      <top style="thin">
        <color theme="0" tint="-0.499984740745262"/>
      </top>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diagonal/>
    </border>
    <border>
      <left/>
      <right style="thin">
        <color theme="0" tint="-0.499984740745262"/>
      </right>
      <top/>
      <bottom/>
      <diagonal/>
    </border>
    <border>
      <left/>
      <right style="thin">
        <color theme="0" tint="-0.499984740745262"/>
      </right>
      <top/>
      <bottom style="thin">
        <color theme="0" tint="-0.499984740745262"/>
      </bottom>
      <diagonal/>
    </border>
    <border>
      <left/>
      <right/>
      <top/>
      <bottom style="thin">
        <color theme="0" tint="-0.499984740745262"/>
      </bottom>
      <diagonal/>
    </border>
    <border>
      <left style="thin">
        <color theme="1" tint="0.499984740745262"/>
      </left>
      <right style="thin">
        <color theme="0"/>
      </right>
      <top style="thin">
        <color theme="1" tint="0.499984740745262"/>
      </top>
      <bottom/>
      <diagonal/>
    </border>
    <border>
      <left style="thin">
        <color theme="0"/>
      </left>
      <right style="thin">
        <color theme="1" tint="0.499984740745262"/>
      </right>
      <top style="thin">
        <color theme="1" tint="0.499984740745262"/>
      </top>
      <bottom/>
      <diagonal/>
    </border>
    <border>
      <left style="thin">
        <color theme="1" tint="0.499984740745262"/>
      </left>
      <right style="thin">
        <color theme="0"/>
      </right>
      <top/>
      <bottom/>
      <diagonal/>
    </border>
    <border>
      <left style="thin">
        <color theme="0"/>
      </left>
      <right style="thin">
        <color theme="1" tint="0.499984740745262"/>
      </right>
      <top/>
      <bottom/>
      <diagonal/>
    </border>
    <border>
      <left style="thin">
        <color theme="1" tint="0.499984740745262"/>
      </left>
      <right style="thin">
        <color theme="0"/>
      </right>
      <top/>
      <bottom style="thin">
        <color theme="1" tint="0.499984740745262"/>
      </bottom>
      <diagonal/>
    </border>
    <border>
      <left style="thin">
        <color theme="0"/>
      </left>
      <right style="thin">
        <color theme="1" tint="0.499984740745262"/>
      </right>
      <top/>
      <bottom style="thin">
        <color theme="1" tint="0.499984740745262"/>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bottom/>
      <diagonal/>
    </border>
    <border>
      <left/>
      <right style="thin">
        <color theme="1" tint="0.499984740745262"/>
      </right>
      <top/>
      <bottom/>
      <diagonal/>
    </border>
    <border>
      <left style="thin">
        <color theme="1" tint="0.499984740745262"/>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style="thin">
        <color theme="0"/>
      </right>
      <top style="thin">
        <color theme="1" tint="0.499984740745262"/>
      </top>
      <bottom style="thin">
        <color theme="0"/>
      </bottom>
      <diagonal/>
    </border>
    <border>
      <left style="thin">
        <color theme="0"/>
      </left>
      <right style="thin">
        <color theme="1" tint="0.499984740745262"/>
      </right>
      <top style="thin">
        <color theme="1" tint="0.499984740745262"/>
      </top>
      <bottom style="thin">
        <color theme="0"/>
      </bottom>
      <diagonal/>
    </border>
    <border>
      <left style="thin">
        <color theme="1" tint="0.499984740745262"/>
      </left>
      <right style="thin">
        <color theme="0"/>
      </right>
      <top style="thin">
        <color theme="0"/>
      </top>
      <bottom style="thin">
        <color theme="0"/>
      </bottom>
      <diagonal/>
    </border>
    <border>
      <left style="thin">
        <color theme="0"/>
      </left>
      <right style="thin">
        <color theme="1" tint="0.499984740745262"/>
      </right>
      <top style="thin">
        <color theme="0"/>
      </top>
      <bottom style="thin">
        <color theme="0"/>
      </bottom>
      <diagonal/>
    </border>
    <border>
      <left style="thin">
        <color theme="1" tint="0.499984740745262"/>
      </left>
      <right style="thin">
        <color theme="0"/>
      </right>
      <top style="thin">
        <color theme="0"/>
      </top>
      <bottom style="thin">
        <color theme="1" tint="0.499984740745262"/>
      </bottom>
      <diagonal/>
    </border>
    <border>
      <left style="thin">
        <color theme="0"/>
      </left>
      <right style="thin">
        <color theme="1" tint="0.499984740745262"/>
      </right>
      <top style="thin">
        <color theme="0"/>
      </top>
      <bottom style="thin">
        <color theme="1" tint="0.499984740745262"/>
      </bottom>
      <diagonal/>
    </border>
    <border>
      <left/>
      <right style="thin">
        <color theme="0"/>
      </right>
      <top/>
      <bottom/>
      <diagonal/>
    </border>
    <border>
      <left style="thin">
        <color theme="0" tint="-0.499984740745262"/>
      </left>
      <right style="thin">
        <color theme="0"/>
      </right>
      <top style="thin">
        <color theme="0"/>
      </top>
      <bottom/>
      <diagonal/>
    </border>
    <border>
      <left style="thin">
        <color theme="0" tint="-0.499984740745262"/>
      </left>
      <right style="thin">
        <color theme="0"/>
      </right>
      <top/>
      <bottom style="thin">
        <color theme="0"/>
      </bottom>
      <diagonal/>
    </border>
    <border>
      <left style="thin">
        <color indexed="64"/>
      </left>
      <right style="thin">
        <color indexed="64"/>
      </right>
      <top style="thin">
        <color indexed="64"/>
      </top>
      <bottom style="thin">
        <color indexed="64"/>
      </bottom>
      <diagonal/>
    </border>
  </borders>
  <cellStyleXfs count="6">
    <xf numFmtId="0" fontId="0" fillId="0" borderId="0"/>
    <xf numFmtId="0" fontId="8" fillId="0" borderId="0"/>
    <xf numFmtId="9" fontId="8" fillId="0" borderId="0" applyFont="0" applyFill="0" applyBorder="0" applyAlignment="0" applyProtection="0"/>
    <xf numFmtId="43" fontId="7" fillId="0" borderId="0" applyFont="0" applyFill="0" applyBorder="0" applyAlignment="0" applyProtection="0"/>
    <xf numFmtId="0" fontId="13" fillId="0" borderId="0" applyNumberFormat="0" applyFill="0" applyBorder="0" applyAlignment="0" applyProtection="0"/>
    <xf numFmtId="44" fontId="7" fillId="0" borderId="0" applyFont="0" applyFill="0" applyBorder="0" applyAlignment="0" applyProtection="0"/>
  </cellStyleXfs>
  <cellXfs count="262">
    <xf numFmtId="0" fontId="0" fillId="0" borderId="0" xfId="0"/>
    <xf numFmtId="0" fontId="9" fillId="0" borderId="0" xfId="1" applyFont="1" applyAlignment="1">
      <alignment vertical="center"/>
    </xf>
    <xf numFmtId="0" fontId="9" fillId="0" borderId="0" xfId="0" applyFont="1" applyAlignment="1">
      <alignment vertical="center"/>
    </xf>
    <xf numFmtId="0" fontId="10" fillId="2" borderId="2" xfId="0" applyFont="1" applyFill="1" applyBorder="1" applyAlignment="1">
      <alignment vertical="center"/>
    </xf>
    <xf numFmtId="0" fontId="12" fillId="2" borderId="2" xfId="0" applyFont="1" applyFill="1" applyBorder="1" applyAlignment="1">
      <alignment vertical="center"/>
    </xf>
    <xf numFmtId="0" fontId="9" fillId="0" borderId="10" xfId="0" applyFont="1" applyBorder="1"/>
    <xf numFmtId="0" fontId="9" fillId="0" borderId="10" xfId="0" applyFont="1" applyBorder="1" applyAlignment="1">
      <alignment vertical="center"/>
    </xf>
    <xf numFmtId="0" fontId="9" fillId="0" borderId="11" xfId="0" applyFont="1" applyBorder="1" applyAlignment="1">
      <alignment vertical="center"/>
    </xf>
    <xf numFmtId="0" fontId="9" fillId="0" borderId="12" xfId="0" applyFont="1" applyBorder="1" applyAlignment="1">
      <alignment vertical="center"/>
    </xf>
    <xf numFmtId="0" fontId="9" fillId="0" borderId="13" xfId="0" applyFont="1" applyBorder="1"/>
    <xf numFmtId="0" fontId="9" fillId="0" borderId="10" xfId="0" applyFont="1" applyBorder="1" applyAlignment="1">
      <alignment horizontal="center" vertical="center"/>
    </xf>
    <xf numFmtId="0" fontId="9" fillId="0" borderId="14" xfId="0" applyFont="1" applyBorder="1" applyAlignment="1">
      <alignment horizontal="center" vertical="center"/>
    </xf>
    <xf numFmtId="0" fontId="10" fillId="0" borderId="15" xfId="0" applyFont="1" applyBorder="1" applyAlignment="1">
      <alignment vertical="center"/>
    </xf>
    <xf numFmtId="0" fontId="9" fillId="0" borderId="14" xfId="0" applyFont="1" applyBorder="1"/>
    <xf numFmtId="0" fontId="9" fillId="6" borderId="10" xfId="0" applyFont="1" applyFill="1" applyBorder="1" applyAlignment="1">
      <alignment vertical="center"/>
    </xf>
    <xf numFmtId="0" fontId="10" fillId="6" borderId="10" xfId="0" applyFont="1" applyFill="1" applyBorder="1" applyAlignment="1">
      <alignment vertical="center"/>
    </xf>
    <xf numFmtId="0" fontId="9" fillId="6" borderId="10" xfId="0" applyFont="1" applyFill="1" applyBorder="1"/>
    <xf numFmtId="0" fontId="10" fillId="6" borderId="10" xfId="0" applyFont="1" applyFill="1" applyBorder="1"/>
    <xf numFmtId="0" fontId="11" fillId="7" borderId="11" xfId="0" applyFont="1" applyFill="1" applyBorder="1" applyAlignment="1">
      <alignment vertical="center"/>
    </xf>
    <xf numFmtId="0" fontId="10" fillId="7" borderId="16" xfId="0" applyFont="1" applyFill="1" applyBorder="1"/>
    <xf numFmtId="0" fontId="9" fillId="7" borderId="12" xfId="0" applyFont="1" applyFill="1" applyBorder="1"/>
    <xf numFmtId="0" fontId="9" fillId="6" borderId="11" xfId="0" applyFont="1" applyFill="1" applyBorder="1"/>
    <xf numFmtId="0" fontId="9" fillId="6" borderId="12" xfId="0" applyFont="1" applyFill="1" applyBorder="1"/>
    <xf numFmtId="0" fontId="9" fillId="6" borderId="13" xfId="0" applyFont="1" applyFill="1" applyBorder="1"/>
    <xf numFmtId="0" fontId="9" fillId="6" borderId="14" xfId="0" applyFont="1" applyFill="1" applyBorder="1"/>
    <xf numFmtId="0" fontId="10" fillId="2" borderId="2" xfId="0" applyFont="1" applyFill="1" applyBorder="1" applyAlignment="1">
      <alignment wrapText="1"/>
    </xf>
    <xf numFmtId="0" fontId="9" fillId="6" borderId="11" xfId="0" applyFont="1" applyFill="1" applyBorder="1" applyAlignment="1">
      <alignment vertical="center"/>
    </xf>
    <xf numFmtId="0" fontId="9" fillId="6" borderId="12" xfId="0" applyFont="1" applyFill="1" applyBorder="1" applyAlignment="1">
      <alignment vertical="center"/>
    </xf>
    <xf numFmtId="0" fontId="10" fillId="6" borderId="12" xfId="0" applyFont="1" applyFill="1" applyBorder="1" applyAlignment="1">
      <alignment vertical="center"/>
    </xf>
    <xf numFmtId="0" fontId="10" fillId="6" borderId="14" xfId="0" applyFont="1" applyFill="1" applyBorder="1"/>
    <xf numFmtId="0" fontId="10" fillId="6" borderId="2" xfId="0" applyFont="1" applyFill="1" applyBorder="1" applyAlignment="1">
      <alignment vertical="center"/>
    </xf>
    <xf numFmtId="0" fontId="9" fillId="6" borderId="20" xfId="0" applyFont="1" applyFill="1" applyBorder="1"/>
    <xf numFmtId="0" fontId="10" fillId="2" borderId="2" xfId="0" applyFont="1" applyFill="1" applyBorder="1" applyAlignment="1">
      <alignment vertical="center" wrapText="1"/>
    </xf>
    <xf numFmtId="0" fontId="10" fillId="2" borderId="2" xfId="0" applyFont="1" applyFill="1" applyBorder="1" applyAlignment="1">
      <alignment horizontal="center" wrapText="1"/>
    </xf>
    <xf numFmtId="0" fontId="9" fillId="6" borderId="15" xfId="0" applyFont="1" applyFill="1" applyBorder="1"/>
    <xf numFmtId="0" fontId="11" fillId="8" borderId="11" xfId="0" applyFont="1" applyFill="1" applyBorder="1" applyAlignment="1">
      <alignment vertical="center"/>
    </xf>
    <xf numFmtId="0" fontId="9" fillId="8" borderId="16" xfId="0" applyFont="1" applyFill="1" applyBorder="1"/>
    <xf numFmtId="0" fontId="9" fillId="8" borderId="12" xfId="0" applyFont="1" applyFill="1" applyBorder="1"/>
    <xf numFmtId="0" fontId="10" fillId="2" borderId="2" xfId="0" applyFont="1" applyFill="1" applyBorder="1" applyAlignment="1">
      <alignment horizontal="left" vertical="center" wrapText="1"/>
    </xf>
    <xf numFmtId="0" fontId="14" fillId="2" borderId="2" xfId="0" applyFont="1" applyFill="1" applyBorder="1" applyAlignment="1">
      <alignment vertical="top" wrapText="1"/>
    </xf>
    <xf numFmtId="0" fontId="10" fillId="2" borderId="1" xfId="0" applyFont="1" applyFill="1" applyBorder="1" applyAlignment="1">
      <alignment vertical="center"/>
    </xf>
    <xf numFmtId="0" fontId="9" fillId="6" borderId="0" xfId="0" applyFont="1" applyFill="1"/>
    <xf numFmtId="0" fontId="11" fillId="9" borderId="11" xfId="0" applyFont="1" applyFill="1" applyBorder="1" applyAlignment="1">
      <alignment vertical="center"/>
    </xf>
    <xf numFmtId="0" fontId="9" fillId="9" borderId="16" xfId="0" applyFont="1" applyFill="1" applyBorder="1"/>
    <xf numFmtId="0" fontId="9" fillId="9" borderId="12" xfId="0" applyFont="1" applyFill="1" applyBorder="1"/>
    <xf numFmtId="0" fontId="9" fillId="6" borderId="10" xfId="0" applyFont="1" applyFill="1" applyBorder="1" applyAlignment="1">
      <alignment horizontal="center" vertical="center"/>
    </xf>
    <xf numFmtId="0" fontId="9" fillId="6" borderId="13" xfId="0" applyFont="1" applyFill="1" applyBorder="1" applyAlignment="1">
      <alignment vertical="center"/>
    </xf>
    <xf numFmtId="0" fontId="9" fillId="6" borderId="14" xfId="0" applyFont="1" applyFill="1" applyBorder="1" applyAlignment="1">
      <alignment vertical="center"/>
    </xf>
    <xf numFmtId="0" fontId="9" fillId="6" borderId="15" xfId="0" applyFont="1" applyFill="1" applyBorder="1" applyAlignment="1">
      <alignment vertical="center"/>
    </xf>
    <xf numFmtId="0" fontId="10" fillId="6" borderId="2" xfId="0" applyFont="1" applyFill="1" applyBorder="1" applyAlignment="1">
      <alignment vertical="center" wrapText="1"/>
    </xf>
    <xf numFmtId="0" fontId="9" fillId="0" borderId="3" xfId="0" applyFont="1" applyBorder="1" applyAlignment="1">
      <alignment vertical="center"/>
    </xf>
    <xf numFmtId="0" fontId="10" fillId="0" borderId="2" xfId="1" applyFont="1" applyBorder="1" applyAlignment="1">
      <alignment horizontal="right" vertical="center" wrapText="1"/>
    </xf>
    <xf numFmtId="1" fontId="10" fillId="2" borderId="2" xfId="1" applyNumberFormat="1" applyFont="1" applyFill="1" applyBorder="1" applyAlignment="1">
      <alignment horizontal="center" vertical="center" wrapText="1"/>
    </xf>
    <xf numFmtId="0" fontId="9" fillId="0" borderId="0" xfId="1" applyFont="1"/>
    <xf numFmtId="0" fontId="10" fillId="2" borderId="2" xfId="1" applyFont="1" applyFill="1" applyBorder="1" applyAlignment="1">
      <alignment horizontal="left" vertical="center" wrapText="1"/>
    </xf>
    <xf numFmtId="0" fontId="9" fillId="10" borderId="0" xfId="1" applyFont="1" applyFill="1"/>
    <xf numFmtId="0" fontId="10" fillId="2" borderId="5" xfId="0" applyFont="1" applyFill="1" applyBorder="1" applyAlignment="1">
      <alignment vertical="center"/>
    </xf>
    <xf numFmtId="0" fontId="9" fillId="11" borderId="16" xfId="0" applyFont="1" applyFill="1" applyBorder="1"/>
    <xf numFmtId="0" fontId="9" fillId="11" borderId="12" xfId="0" applyFont="1" applyFill="1" applyBorder="1"/>
    <xf numFmtId="0" fontId="11" fillId="11" borderId="11" xfId="0" applyFont="1" applyFill="1" applyBorder="1" applyAlignment="1">
      <alignment vertical="center"/>
    </xf>
    <xf numFmtId="0" fontId="10" fillId="2" borderId="2" xfId="0" applyFont="1" applyFill="1" applyBorder="1" applyAlignment="1">
      <alignment horizontal="center" vertical="center"/>
    </xf>
    <xf numFmtId="0" fontId="17" fillId="0" borderId="12" xfId="0" applyFont="1" applyBorder="1" applyAlignment="1">
      <alignment vertical="center"/>
    </xf>
    <xf numFmtId="0" fontId="10" fillId="6" borderId="0" xfId="0" applyFont="1" applyFill="1" applyAlignment="1">
      <alignment vertical="center"/>
    </xf>
    <xf numFmtId="0" fontId="16" fillId="6" borderId="10" xfId="0" applyFont="1" applyFill="1" applyBorder="1" applyAlignment="1">
      <alignment vertical="center"/>
    </xf>
    <xf numFmtId="0" fontId="11" fillId="12" borderId="10" xfId="0" applyFont="1" applyFill="1" applyBorder="1" applyAlignment="1">
      <alignment vertical="center"/>
    </xf>
    <xf numFmtId="0" fontId="9" fillId="12" borderId="10" xfId="0" applyFont="1" applyFill="1" applyBorder="1" applyAlignment="1">
      <alignment vertical="center"/>
    </xf>
    <xf numFmtId="0" fontId="10" fillId="6" borderId="15" xfId="0" applyFont="1" applyFill="1" applyBorder="1" applyAlignment="1">
      <alignment vertical="center"/>
    </xf>
    <xf numFmtId="0" fontId="10" fillId="2" borderId="7" xfId="0" applyFont="1" applyFill="1" applyBorder="1" applyAlignment="1">
      <alignment vertical="center" wrapText="1"/>
    </xf>
    <xf numFmtId="0" fontId="12" fillId="2" borderId="2" xfId="0" applyFont="1" applyFill="1" applyBorder="1" applyAlignment="1">
      <alignment vertical="center" wrapText="1"/>
    </xf>
    <xf numFmtId="0" fontId="10" fillId="2" borderId="8" xfId="0" applyFont="1" applyFill="1" applyBorder="1" applyAlignment="1">
      <alignment vertical="center" wrapText="1"/>
    </xf>
    <xf numFmtId="0" fontId="10" fillId="6" borderId="5" xfId="0" applyFont="1" applyFill="1" applyBorder="1" applyAlignment="1">
      <alignment vertical="center"/>
    </xf>
    <xf numFmtId="0" fontId="9" fillId="6" borderId="3" xfId="0" applyFont="1" applyFill="1" applyBorder="1" applyAlignment="1">
      <alignment vertical="center"/>
    </xf>
    <xf numFmtId="0" fontId="10" fillId="6" borderId="8" xfId="0" applyFont="1" applyFill="1" applyBorder="1" applyAlignment="1">
      <alignment vertical="center"/>
    </xf>
    <xf numFmtId="0" fontId="10" fillId="2" borderId="6" xfId="0" applyFont="1" applyFill="1" applyBorder="1" applyAlignment="1">
      <alignment vertical="center"/>
    </xf>
    <xf numFmtId="0" fontId="9" fillId="2" borderId="24" xfId="0" applyFont="1" applyFill="1" applyBorder="1" applyAlignment="1">
      <alignment vertical="center"/>
    </xf>
    <xf numFmtId="0" fontId="9" fillId="2" borderId="3" xfId="0" applyFont="1" applyFill="1" applyBorder="1" applyAlignment="1">
      <alignment vertical="center"/>
    </xf>
    <xf numFmtId="0" fontId="9" fillId="2" borderId="25" xfId="0" applyFont="1" applyFill="1" applyBorder="1" applyAlignment="1">
      <alignment vertical="center"/>
    </xf>
    <xf numFmtId="0" fontId="9" fillId="2" borderId="26" xfId="0" applyFont="1" applyFill="1" applyBorder="1" applyAlignment="1">
      <alignment vertical="center"/>
    </xf>
    <xf numFmtId="0" fontId="11" fillId="10" borderId="0" xfId="1" applyFont="1" applyFill="1" applyAlignment="1">
      <alignment vertical="center"/>
    </xf>
    <xf numFmtId="1" fontId="9" fillId="0" borderId="0" xfId="1" applyNumberFormat="1" applyFont="1"/>
    <xf numFmtId="0" fontId="17" fillId="6" borderId="21" xfId="0" applyFont="1" applyFill="1" applyBorder="1"/>
    <xf numFmtId="0" fontId="9" fillId="0" borderId="4" xfId="0" applyFont="1" applyBorder="1" applyAlignment="1">
      <alignment horizontal="center" vertical="center"/>
    </xf>
    <xf numFmtId="0" fontId="9" fillId="0" borderId="17" xfId="0" applyFont="1" applyBorder="1" applyAlignment="1">
      <alignment horizontal="center" vertical="center"/>
    </xf>
    <xf numFmtId="0" fontId="9" fillId="0" borderId="12" xfId="0" applyFont="1" applyBorder="1"/>
    <xf numFmtId="0" fontId="12" fillId="5" borderId="2" xfId="0" applyFont="1" applyFill="1" applyBorder="1"/>
    <xf numFmtId="0" fontId="19" fillId="5" borderId="8" xfId="0" applyFont="1" applyFill="1" applyBorder="1" applyAlignment="1">
      <alignment vertical="center"/>
    </xf>
    <xf numFmtId="0" fontId="19" fillId="5" borderId="2" xfId="0" applyFont="1" applyFill="1" applyBorder="1" applyAlignment="1">
      <alignment vertical="center"/>
    </xf>
    <xf numFmtId="0" fontId="10" fillId="2" borderId="2" xfId="0" applyFont="1" applyFill="1" applyBorder="1" applyAlignment="1">
      <alignment horizontal="right" vertical="center"/>
    </xf>
    <xf numFmtId="0" fontId="9" fillId="13" borderId="1" xfId="0" applyFont="1" applyFill="1" applyBorder="1" applyAlignment="1">
      <alignment horizontal="center" vertical="center"/>
    </xf>
    <xf numFmtId="164" fontId="9" fillId="13" borderId="2" xfId="3" applyNumberFormat="1" applyFont="1" applyFill="1" applyBorder="1" applyAlignment="1">
      <alignment horizontal="right" vertical="center"/>
    </xf>
    <xf numFmtId="0" fontId="9" fillId="13" borderId="2" xfId="0" applyFont="1" applyFill="1" applyBorder="1" applyAlignment="1">
      <alignment horizontal="center" vertical="center"/>
    </xf>
    <xf numFmtId="9" fontId="9" fillId="13" borderId="2" xfId="1" applyNumberFormat="1" applyFont="1" applyFill="1" applyBorder="1" applyAlignment="1">
      <alignment vertical="center"/>
    </xf>
    <xf numFmtId="0" fontId="11" fillId="13" borderId="11" xfId="0" applyFont="1" applyFill="1" applyBorder="1" applyAlignment="1">
      <alignment vertical="center"/>
    </xf>
    <xf numFmtId="0" fontId="9" fillId="13" borderId="16" xfId="0" applyFont="1" applyFill="1" applyBorder="1" applyAlignment="1">
      <alignment horizontal="center" vertical="center"/>
    </xf>
    <xf numFmtId="0" fontId="9" fillId="13" borderId="19" xfId="0" applyFont="1" applyFill="1" applyBorder="1"/>
    <xf numFmtId="0" fontId="11" fillId="6" borderId="17" xfId="0" applyFont="1" applyFill="1" applyBorder="1" applyAlignment="1">
      <alignment vertical="center"/>
    </xf>
    <xf numFmtId="0" fontId="9" fillId="6" borderId="18" xfId="0" applyFont="1" applyFill="1" applyBorder="1" applyAlignment="1">
      <alignment horizontal="center" vertical="center"/>
    </xf>
    <xf numFmtId="0" fontId="9" fillId="0" borderId="11" xfId="0" applyFont="1" applyBorder="1"/>
    <xf numFmtId="0" fontId="10" fillId="6" borderId="4" xfId="0" applyFont="1" applyFill="1" applyBorder="1" applyAlignment="1">
      <alignment vertical="top"/>
    </xf>
    <xf numFmtId="0" fontId="9" fillId="6" borderId="0" xfId="0" applyFont="1" applyFill="1" applyAlignment="1">
      <alignment horizontal="center" vertical="center"/>
    </xf>
    <xf numFmtId="0" fontId="9" fillId="6" borderId="24" xfId="0" applyFont="1" applyFill="1" applyBorder="1" applyAlignment="1">
      <alignment horizontal="center" vertical="center"/>
    </xf>
    <xf numFmtId="0" fontId="9" fillId="6" borderId="25" xfId="0" applyFont="1" applyFill="1" applyBorder="1" applyAlignment="1">
      <alignment horizontal="center" vertical="center"/>
    </xf>
    <xf numFmtId="0" fontId="10" fillId="6" borderId="6" xfId="0" applyFont="1" applyFill="1" applyBorder="1" applyAlignment="1">
      <alignment vertical="top"/>
    </xf>
    <xf numFmtId="0" fontId="9" fillId="6" borderId="26" xfId="0" applyFont="1" applyFill="1" applyBorder="1" applyAlignment="1">
      <alignment horizontal="center" vertical="center"/>
    </xf>
    <xf numFmtId="0" fontId="9" fillId="6" borderId="6" xfId="0" applyFont="1" applyFill="1" applyBorder="1" applyAlignment="1">
      <alignment vertical="top"/>
    </xf>
    <xf numFmtId="0" fontId="9" fillId="6" borderId="3" xfId="0" applyFont="1" applyFill="1" applyBorder="1" applyAlignment="1">
      <alignment vertical="top"/>
    </xf>
    <xf numFmtId="0" fontId="9" fillId="13" borderId="2" xfId="3" applyNumberFormat="1" applyFont="1" applyFill="1" applyBorder="1" applyAlignment="1">
      <alignment horizontal="right" vertical="center"/>
    </xf>
    <xf numFmtId="0" fontId="19" fillId="6" borderId="9" xfId="0" applyFont="1" applyFill="1" applyBorder="1" applyAlignment="1">
      <alignment vertical="center"/>
    </xf>
    <xf numFmtId="0" fontId="9" fillId="6" borderId="3" xfId="0" applyFont="1" applyFill="1" applyBorder="1"/>
    <xf numFmtId="0" fontId="9" fillId="2" borderId="2" xfId="0" applyFont="1" applyFill="1" applyBorder="1" applyAlignment="1">
      <alignment horizontal="left" vertical="center"/>
    </xf>
    <xf numFmtId="0" fontId="10" fillId="13" borderId="2" xfId="0" applyFont="1" applyFill="1" applyBorder="1" applyAlignment="1">
      <alignment horizontal="center" vertical="center"/>
    </xf>
    <xf numFmtId="0" fontId="9" fillId="3" borderId="2" xfId="3" applyNumberFormat="1" applyFont="1" applyFill="1" applyBorder="1" applyAlignment="1">
      <alignment horizontal="right" vertical="center"/>
    </xf>
    <xf numFmtId="0" fontId="10" fillId="2" borderId="2" xfId="0" applyFont="1" applyFill="1" applyBorder="1" applyAlignment="1">
      <alignment horizontal="left" vertical="center"/>
    </xf>
    <xf numFmtId="0" fontId="9" fillId="9" borderId="16" xfId="0" applyFont="1" applyFill="1" applyBorder="1" applyAlignment="1">
      <alignment horizontal="center"/>
    </xf>
    <xf numFmtId="0" fontId="9" fillId="6" borderId="12" xfId="0" applyFont="1" applyFill="1" applyBorder="1" applyAlignment="1">
      <alignment horizontal="center" vertical="center"/>
    </xf>
    <xf numFmtId="0" fontId="9" fillId="6" borderId="13" xfId="0" applyFont="1" applyFill="1" applyBorder="1" applyAlignment="1">
      <alignment horizontal="center" vertical="center"/>
    </xf>
    <xf numFmtId="0" fontId="10" fillId="2" borderId="2" xfId="0" applyFont="1" applyFill="1" applyBorder="1" applyAlignment="1">
      <alignment horizontal="center" vertical="center" wrapText="1"/>
    </xf>
    <xf numFmtId="0" fontId="9" fillId="6" borderId="14" xfId="0" applyFont="1" applyFill="1" applyBorder="1" applyAlignment="1">
      <alignment horizontal="center"/>
    </xf>
    <xf numFmtId="0" fontId="9" fillId="6" borderId="10" xfId="0" applyFont="1" applyFill="1" applyBorder="1" applyAlignment="1">
      <alignment horizontal="center"/>
    </xf>
    <xf numFmtId="0" fontId="22" fillId="0" borderId="0" xfId="4" applyFont="1" applyAlignment="1">
      <alignment vertical="center"/>
    </xf>
    <xf numFmtId="0" fontId="11" fillId="6" borderId="0" xfId="1" applyFont="1" applyFill="1" applyAlignment="1">
      <alignment vertical="center"/>
    </xf>
    <xf numFmtId="0" fontId="9" fillId="6" borderId="0" xfId="1" applyFont="1" applyFill="1"/>
    <xf numFmtId="0" fontId="9" fillId="6" borderId="22" xfId="1" applyFont="1" applyFill="1" applyBorder="1"/>
    <xf numFmtId="0" fontId="9" fillId="6" borderId="27" xfId="1" applyFont="1" applyFill="1" applyBorder="1"/>
    <xf numFmtId="0" fontId="9" fillId="0" borderId="24" xfId="1" applyFont="1" applyBorder="1"/>
    <xf numFmtId="0" fontId="9" fillId="0" borderId="26" xfId="1" applyFont="1" applyBorder="1"/>
    <xf numFmtId="9" fontId="9" fillId="0" borderId="22" xfId="1" applyNumberFormat="1" applyFont="1" applyBorder="1" applyAlignment="1">
      <alignment vertical="center"/>
    </xf>
    <xf numFmtId="0" fontId="10" fillId="2" borderId="7" xfId="0" applyFont="1" applyFill="1" applyBorder="1" applyAlignment="1">
      <alignment vertical="center"/>
    </xf>
    <xf numFmtId="0" fontId="19" fillId="5" borderId="7" xfId="0" applyFont="1" applyFill="1" applyBorder="1" applyAlignment="1">
      <alignment vertical="center"/>
    </xf>
    <xf numFmtId="0" fontId="19" fillId="6" borderId="27" xfId="0" applyFont="1" applyFill="1" applyBorder="1" applyAlignment="1">
      <alignment vertical="center"/>
    </xf>
    <xf numFmtId="0" fontId="24" fillId="0" borderId="10" xfId="0" applyFont="1" applyBorder="1" applyAlignment="1">
      <alignment horizontal="left" vertical="center"/>
    </xf>
    <xf numFmtId="0" fontId="9" fillId="0" borderId="10" xfId="0" applyFont="1" applyBorder="1" applyAlignment="1">
      <alignment horizontal="left" vertical="center"/>
    </xf>
    <xf numFmtId="0" fontId="10" fillId="0" borderId="10" xfId="0" applyFont="1" applyBorder="1"/>
    <xf numFmtId="0" fontId="11" fillId="0" borderId="10" xfId="0" applyFont="1" applyBorder="1"/>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9" fillId="22" borderId="29" xfId="0" applyFont="1" applyFill="1" applyBorder="1" applyAlignment="1">
      <alignment horizontal="left" vertical="center"/>
    </xf>
    <xf numFmtId="0" fontId="9" fillId="22" borderId="31" xfId="0" applyFont="1" applyFill="1" applyBorder="1" applyAlignment="1">
      <alignment horizontal="left" vertical="center"/>
    </xf>
    <xf numFmtId="0" fontId="9" fillId="0" borderId="15" xfId="0" applyFont="1" applyBorder="1" applyAlignment="1">
      <alignment horizontal="left" vertical="center"/>
    </xf>
    <xf numFmtId="0" fontId="9" fillId="20" borderId="35" xfId="0" applyFont="1" applyFill="1" applyBorder="1" applyAlignment="1">
      <alignment vertical="center" wrapText="1"/>
    </xf>
    <xf numFmtId="0" fontId="9" fillId="20" borderId="37" xfId="0" applyFont="1" applyFill="1" applyBorder="1" applyAlignment="1">
      <alignment vertical="center"/>
    </xf>
    <xf numFmtId="0" fontId="10" fillId="21" borderId="28" xfId="0" applyFont="1" applyFill="1" applyBorder="1" applyAlignment="1">
      <alignment horizontal="left" vertical="center"/>
    </xf>
    <xf numFmtId="0" fontId="10" fillId="21" borderId="30" xfId="0" applyFont="1" applyFill="1" applyBorder="1" applyAlignment="1">
      <alignment horizontal="left" vertical="center"/>
    </xf>
    <xf numFmtId="0" fontId="10" fillId="21" borderId="32" xfId="0" applyFont="1" applyFill="1" applyBorder="1" applyAlignment="1">
      <alignment horizontal="left" vertical="center"/>
    </xf>
    <xf numFmtId="0" fontId="10" fillId="0" borderId="15" xfId="0" applyFont="1" applyBorder="1" applyAlignment="1">
      <alignment horizontal="left" vertical="center"/>
    </xf>
    <xf numFmtId="0" fontId="10" fillId="12" borderId="34" xfId="0" applyFont="1" applyFill="1" applyBorder="1" applyAlignment="1">
      <alignment horizontal="left" vertical="center"/>
    </xf>
    <xf numFmtId="0" fontId="10" fillId="12" borderId="36" xfId="0" applyFont="1" applyFill="1" applyBorder="1" applyAlignment="1">
      <alignment horizontal="left" vertical="center"/>
    </xf>
    <xf numFmtId="0" fontId="10" fillId="12" borderId="38" xfId="0" applyFont="1" applyFill="1" applyBorder="1" applyAlignment="1">
      <alignment horizontal="left" vertical="center"/>
    </xf>
    <xf numFmtId="0" fontId="10" fillId="18" borderId="34" xfId="0" applyFont="1" applyFill="1" applyBorder="1" applyAlignment="1">
      <alignment horizontal="left" vertical="center"/>
    </xf>
    <xf numFmtId="0" fontId="10" fillId="18" borderId="36" xfId="0" applyFont="1" applyFill="1" applyBorder="1" applyAlignment="1">
      <alignment horizontal="left" vertical="center"/>
    </xf>
    <xf numFmtId="0" fontId="10" fillId="18" borderId="38" xfId="0" applyFont="1" applyFill="1" applyBorder="1" applyAlignment="1">
      <alignment horizontal="left" vertical="center"/>
    </xf>
    <xf numFmtId="0" fontId="9" fillId="19" borderId="39" xfId="0" applyFont="1" applyFill="1" applyBorder="1" applyAlignment="1">
      <alignment horizontal="left" vertical="center" wrapText="1"/>
    </xf>
    <xf numFmtId="0" fontId="10" fillId="17" borderId="34" xfId="0" applyFont="1" applyFill="1" applyBorder="1" applyAlignment="1">
      <alignment horizontal="left" vertical="center"/>
    </xf>
    <xf numFmtId="0" fontId="9" fillId="3" borderId="35" xfId="0" applyFont="1" applyFill="1" applyBorder="1" applyAlignment="1">
      <alignment horizontal="left" vertical="center"/>
    </xf>
    <xf numFmtId="0" fontId="10" fillId="17" borderId="38" xfId="0" applyFont="1" applyFill="1" applyBorder="1" applyAlignment="1">
      <alignment horizontal="left" vertical="center"/>
    </xf>
    <xf numFmtId="0" fontId="10" fillId="10" borderId="34" xfId="0" applyFont="1" applyFill="1" applyBorder="1" applyAlignment="1">
      <alignment horizontal="left" vertical="center"/>
    </xf>
    <xf numFmtId="0" fontId="10" fillId="10" borderId="38" xfId="0" applyFont="1" applyFill="1" applyBorder="1" applyAlignment="1">
      <alignment horizontal="left" vertical="center"/>
    </xf>
    <xf numFmtId="0" fontId="9" fillId="16" borderId="39" xfId="0" applyFont="1" applyFill="1" applyBorder="1" applyAlignment="1">
      <alignment horizontal="left" vertical="center"/>
    </xf>
    <xf numFmtId="0" fontId="10" fillId="15" borderId="34" xfId="0" applyFont="1" applyFill="1" applyBorder="1" applyAlignment="1">
      <alignment horizontal="left" vertical="center" wrapText="1"/>
    </xf>
    <xf numFmtId="0" fontId="24" fillId="14" borderId="35" xfId="0" applyFont="1" applyFill="1" applyBorder="1" applyAlignment="1">
      <alignment vertical="center" wrapText="1"/>
    </xf>
    <xf numFmtId="0" fontId="10" fillId="15" borderId="36" xfId="0" applyFont="1" applyFill="1" applyBorder="1" applyAlignment="1">
      <alignment horizontal="left" vertical="center"/>
    </xf>
    <xf numFmtId="0" fontId="24" fillId="14" borderId="37" xfId="0" applyFont="1" applyFill="1" applyBorder="1" applyAlignment="1">
      <alignment vertical="center" wrapText="1"/>
    </xf>
    <xf numFmtId="0" fontId="9" fillId="15" borderId="38" xfId="0" applyFont="1" applyFill="1" applyBorder="1" applyAlignment="1">
      <alignment horizontal="left" vertical="center"/>
    </xf>
    <xf numFmtId="0" fontId="10" fillId="0" borderId="40" xfId="0" applyFont="1" applyBorder="1" applyAlignment="1">
      <alignment horizontal="left" vertical="center"/>
    </xf>
    <xf numFmtId="0" fontId="10" fillId="0" borderId="43" xfId="0" applyFont="1" applyBorder="1" applyAlignment="1">
      <alignment horizontal="left" vertical="center"/>
    </xf>
    <xf numFmtId="0" fontId="25" fillId="0" borderId="43" xfId="0" applyFont="1" applyBorder="1" applyAlignment="1">
      <alignment horizontal="left" vertical="center" wrapText="1"/>
    </xf>
    <xf numFmtId="0" fontId="24" fillId="0" borderId="43" xfId="0" applyFont="1" applyBorder="1" applyAlignment="1">
      <alignment horizontal="left" vertical="center" wrapText="1"/>
    </xf>
    <xf numFmtId="0" fontId="24" fillId="0" borderId="43" xfId="0" applyFont="1" applyBorder="1" applyAlignment="1">
      <alignment horizontal="left" vertical="center"/>
    </xf>
    <xf numFmtId="0" fontId="14" fillId="0" borderId="43" xfId="0" applyFont="1" applyBorder="1" applyAlignment="1">
      <alignment horizontal="left" vertical="center"/>
    </xf>
    <xf numFmtId="0" fontId="25" fillId="0" borderId="43" xfId="0" applyFont="1" applyBorder="1" applyAlignment="1">
      <alignment horizontal="left" vertical="center"/>
    </xf>
    <xf numFmtId="0" fontId="9" fillId="0" borderId="44" xfId="0" applyFont="1" applyBorder="1" applyAlignment="1">
      <alignment horizontal="left" vertical="center"/>
    </xf>
    <xf numFmtId="0" fontId="24" fillId="0" borderId="45" xfId="0" applyFont="1" applyBorder="1" applyAlignment="1">
      <alignment horizontal="left" vertical="center"/>
    </xf>
    <xf numFmtId="0" fontId="10" fillId="23" borderId="34" xfId="0" applyFont="1" applyFill="1" applyBorder="1" applyAlignment="1">
      <alignment horizontal="left" vertical="center"/>
    </xf>
    <xf numFmtId="0" fontId="10" fillId="23" borderId="36" xfId="0" applyFont="1" applyFill="1" applyBorder="1" applyAlignment="1">
      <alignment horizontal="left" vertical="center"/>
    </xf>
    <xf numFmtId="0" fontId="10" fillId="23" borderId="38" xfId="0" applyFont="1" applyFill="1" applyBorder="1" applyAlignment="1">
      <alignment horizontal="left" vertical="center"/>
    </xf>
    <xf numFmtId="0" fontId="9" fillId="24" borderId="35" xfId="0" applyFont="1" applyFill="1" applyBorder="1" applyAlignment="1">
      <alignment horizontal="left" vertical="center"/>
    </xf>
    <xf numFmtId="0" fontId="9" fillId="24" borderId="37" xfId="0" applyFont="1" applyFill="1" applyBorder="1" applyAlignment="1">
      <alignment horizontal="left" vertical="center"/>
    </xf>
    <xf numFmtId="0" fontId="9" fillId="24" borderId="39" xfId="0" applyFont="1" applyFill="1" applyBorder="1" applyAlignment="1">
      <alignment horizontal="left" vertical="center" wrapText="1"/>
    </xf>
    <xf numFmtId="0" fontId="9" fillId="6" borderId="19" xfId="0" applyFont="1" applyFill="1" applyBorder="1" applyAlignment="1">
      <alignment horizontal="center" vertical="center"/>
    </xf>
    <xf numFmtId="0" fontId="9" fillId="6" borderId="46" xfId="0" applyFont="1" applyFill="1" applyBorder="1" applyAlignment="1">
      <alignment horizontal="center" vertical="center"/>
    </xf>
    <xf numFmtId="0" fontId="9" fillId="6" borderId="21" xfId="0" applyFont="1" applyFill="1" applyBorder="1" applyAlignment="1">
      <alignment horizontal="center" vertical="center"/>
    </xf>
    <xf numFmtId="0" fontId="9" fillId="4" borderId="40" xfId="0" applyFont="1" applyFill="1" applyBorder="1"/>
    <xf numFmtId="0" fontId="10" fillId="6" borderId="29" xfId="0" applyFont="1" applyFill="1" applyBorder="1" applyAlignment="1">
      <alignment vertical="center"/>
    </xf>
    <xf numFmtId="0" fontId="9" fillId="13" borderId="42" xfId="0" applyFont="1" applyFill="1" applyBorder="1"/>
    <xf numFmtId="0" fontId="10" fillId="6" borderId="31" xfId="0" applyFont="1" applyFill="1" applyBorder="1" applyAlignment="1">
      <alignment vertical="center"/>
    </xf>
    <xf numFmtId="0" fontId="9" fillId="0" borderId="42" xfId="0" applyFont="1" applyBorder="1"/>
    <xf numFmtId="0" fontId="9" fillId="6" borderId="31" xfId="0" applyFont="1" applyFill="1" applyBorder="1"/>
    <xf numFmtId="0" fontId="9" fillId="6" borderId="31" xfId="0" applyFont="1" applyFill="1" applyBorder="1" applyAlignment="1">
      <alignment vertical="center"/>
    </xf>
    <xf numFmtId="0" fontId="9" fillId="25" borderId="42" xfId="0" applyFont="1" applyFill="1" applyBorder="1"/>
    <xf numFmtId="0" fontId="9" fillId="6" borderId="31" xfId="0" applyFont="1" applyFill="1" applyBorder="1" applyAlignment="1">
      <alignment vertical="top"/>
    </xf>
    <xf numFmtId="0" fontId="9" fillId="0" borderId="44" xfId="0" applyFont="1" applyBorder="1"/>
    <xf numFmtId="0" fontId="10" fillId="6" borderId="33" xfId="0" applyFont="1" applyFill="1" applyBorder="1" applyAlignment="1">
      <alignment vertical="top"/>
    </xf>
    <xf numFmtId="49" fontId="9" fillId="4" borderId="1" xfId="0" applyNumberFormat="1" applyFont="1" applyFill="1" applyBorder="1" applyAlignment="1" applyProtection="1">
      <alignment horizontal="center" vertical="center"/>
      <protection locked="0"/>
    </xf>
    <xf numFmtId="0" fontId="9" fillId="4" borderId="1" xfId="0" applyFont="1" applyFill="1" applyBorder="1" applyAlignment="1" applyProtection="1">
      <alignment horizontal="center" vertical="center"/>
      <protection locked="0"/>
    </xf>
    <xf numFmtId="0" fontId="9" fillId="4" borderId="5" xfId="0" applyFont="1" applyFill="1" applyBorder="1" applyAlignment="1" applyProtection="1">
      <alignment horizontal="center" vertical="center"/>
      <protection locked="0"/>
    </xf>
    <xf numFmtId="0" fontId="9" fillId="4" borderId="2" xfId="0" applyFont="1" applyFill="1" applyBorder="1" applyAlignment="1" applyProtection="1">
      <alignment horizontal="center" vertical="center"/>
      <protection locked="0"/>
    </xf>
    <xf numFmtId="164" fontId="9" fillId="4" borderId="7" xfId="3" applyNumberFormat="1" applyFont="1" applyFill="1" applyBorder="1" applyAlignment="1" applyProtection="1">
      <alignment horizontal="right" vertical="center"/>
      <protection locked="0"/>
    </xf>
    <xf numFmtId="164" fontId="9" fillId="4" borderId="8" xfId="3" applyNumberFormat="1" applyFont="1" applyFill="1" applyBorder="1" applyAlignment="1" applyProtection="1">
      <alignment horizontal="right" vertical="center"/>
      <protection locked="0"/>
    </xf>
    <xf numFmtId="164" fontId="9" fillId="4" borderId="2" xfId="3" applyNumberFormat="1" applyFont="1" applyFill="1" applyBorder="1" applyAlignment="1" applyProtection="1">
      <alignment horizontal="right" vertical="center"/>
      <protection locked="0"/>
    </xf>
    <xf numFmtId="49" fontId="9" fillId="4" borderId="2" xfId="0" applyNumberFormat="1" applyFont="1" applyFill="1" applyBorder="1" applyAlignment="1" applyProtection="1">
      <alignment vertical="center"/>
      <protection locked="0"/>
    </xf>
    <xf numFmtId="0" fontId="9" fillId="4" borderId="2" xfId="0" applyFont="1" applyFill="1" applyBorder="1" applyAlignment="1" applyProtection="1">
      <alignment vertical="center"/>
      <protection locked="0"/>
    </xf>
    <xf numFmtId="0" fontId="9" fillId="4" borderId="7" xfId="0" applyFont="1" applyFill="1" applyBorder="1" applyAlignment="1" applyProtection="1">
      <alignment horizontal="center" vertical="center"/>
      <protection locked="0"/>
    </xf>
    <xf numFmtId="165" fontId="9" fillId="4" borderId="2" xfId="0" applyNumberFormat="1" applyFont="1" applyFill="1" applyBorder="1" applyAlignment="1" applyProtection="1">
      <alignment vertical="center"/>
      <protection locked="0"/>
    </xf>
    <xf numFmtId="0" fontId="9" fillId="13" borderId="23" xfId="0" applyFont="1" applyFill="1" applyBorder="1" applyAlignment="1">
      <alignment horizontal="center" vertical="center"/>
    </xf>
    <xf numFmtId="1" fontId="9" fillId="4" borderId="2" xfId="1" applyNumberFormat="1" applyFont="1" applyFill="1" applyBorder="1" applyAlignment="1" applyProtection="1">
      <alignment vertical="center"/>
      <protection locked="0"/>
    </xf>
    <xf numFmtId="1" fontId="9" fillId="4" borderId="2" xfId="2" applyNumberFormat="1" applyFont="1" applyFill="1" applyBorder="1" applyAlignment="1" applyProtection="1">
      <alignment vertical="center"/>
      <protection locked="0"/>
    </xf>
    <xf numFmtId="0" fontId="9" fillId="4" borderId="2" xfId="1" applyFont="1" applyFill="1" applyBorder="1" applyProtection="1">
      <protection locked="0"/>
    </xf>
    <xf numFmtId="0" fontId="9" fillId="6" borderId="0" xfId="3" applyNumberFormat="1" applyFont="1" applyFill="1" applyBorder="1" applyAlignment="1">
      <alignment horizontal="right" vertical="center"/>
    </xf>
    <xf numFmtId="0" fontId="9" fillId="0" borderId="21" xfId="0" applyFont="1" applyBorder="1" applyAlignment="1">
      <alignment vertical="center"/>
    </xf>
    <xf numFmtId="0" fontId="9" fillId="0" borderId="46" xfId="0" applyFont="1" applyBorder="1" applyAlignment="1">
      <alignment vertical="center"/>
    </xf>
    <xf numFmtId="0" fontId="9" fillId="0" borderId="13" xfId="0" applyFont="1" applyBorder="1" applyAlignment="1">
      <alignment vertical="center"/>
    </xf>
    <xf numFmtId="1" fontId="9" fillId="4" borderId="1" xfId="0" applyNumberFormat="1" applyFont="1" applyFill="1" applyBorder="1" applyAlignment="1" applyProtection="1">
      <alignment horizontal="center" vertical="center"/>
      <protection locked="0"/>
    </xf>
    <xf numFmtId="0" fontId="6" fillId="20" borderId="37" xfId="0" applyFont="1" applyFill="1" applyBorder="1" applyAlignment="1">
      <alignment horizontal="left" vertical="center"/>
    </xf>
    <xf numFmtId="0" fontId="6" fillId="20" borderId="39" xfId="0" applyFont="1" applyFill="1" applyBorder="1" applyAlignment="1">
      <alignment horizontal="left" vertical="center"/>
    </xf>
    <xf numFmtId="0" fontId="6" fillId="3" borderId="39" xfId="0" applyFont="1" applyFill="1" applyBorder="1" applyAlignment="1">
      <alignment horizontal="left" vertical="center"/>
    </xf>
    <xf numFmtId="0" fontId="6" fillId="16" borderId="35" xfId="0" applyFont="1" applyFill="1" applyBorder="1" applyAlignment="1">
      <alignment horizontal="left" vertical="center" wrapText="1"/>
    </xf>
    <xf numFmtId="49" fontId="6" fillId="4" borderId="1" xfId="0" applyNumberFormat="1" applyFont="1" applyFill="1" applyBorder="1" applyAlignment="1" applyProtection="1">
      <alignment horizontal="center" vertical="center"/>
      <protection locked="0"/>
    </xf>
    <xf numFmtId="0" fontId="6" fillId="13" borderId="1" xfId="0" applyFont="1" applyFill="1" applyBorder="1" applyAlignment="1">
      <alignment horizontal="center" vertical="center"/>
    </xf>
    <xf numFmtId="1" fontId="6" fillId="4" borderId="1" xfId="0" applyNumberFormat="1" applyFont="1" applyFill="1" applyBorder="1" applyAlignment="1" applyProtection="1">
      <alignment horizontal="center" vertical="center"/>
      <protection locked="0"/>
    </xf>
    <xf numFmtId="0" fontId="10" fillId="6" borderId="0" xfId="0" applyFont="1" applyFill="1" applyBorder="1" applyAlignment="1">
      <alignment vertical="center"/>
    </xf>
    <xf numFmtId="0" fontId="9" fillId="6" borderId="0" xfId="0" applyFont="1" applyFill="1" applyBorder="1" applyAlignment="1">
      <alignment vertical="center"/>
    </xf>
    <xf numFmtId="44" fontId="9" fillId="13" borderId="2" xfId="5" applyFont="1" applyFill="1" applyBorder="1" applyAlignment="1">
      <alignment horizontal="right" vertical="center"/>
    </xf>
    <xf numFmtId="0" fontId="9" fillId="6" borderId="19" xfId="0" applyFont="1" applyFill="1" applyBorder="1" applyAlignment="1">
      <alignment vertical="center"/>
    </xf>
    <xf numFmtId="0" fontId="27" fillId="6" borderId="49" xfId="0" applyFont="1" applyFill="1" applyBorder="1" applyAlignment="1"/>
    <xf numFmtId="0" fontId="10" fillId="13" borderId="0" xfId="0" applyFont="1" applyFill="1" applyBorder="1" applyAlignment="1">
      <alignment horizontal="center" vertical="center"/>
    </xf>
    <xf numFmtId="0" fontId="6" fillId="19" borderId="35" xfId="0" applyFont="1" applyFill="1" applyBorder="1" applyAlignment="1">
      <alignment vertical="center" wrapText="1"/>
    </xf>
    <xf numFmtId="0" fontId="6" fillId="19" borderId="37" xfId="0" applyFont="1" applyFill="1" applyBorder="1" applyAlignment="1">
      <alignment vertical="center" wrapText="1"/>
    </xf>
    <xf numFmtId="164" fontId="10" fillId="13" borderId="1" xfId="3" applyNumberFormat="1" applyFont="1" applyFill="1" applyBorder="1" applyAlignment="1">
      <alignment horizontal="right" vertical="center"/>
    </xf>
    <xf numFmtId="0" fontId="17" fillId="6" borderId="48" xfId="0" applyFont="1" applyFill="1" applyBorder="1" applyAlignment="1">
      <alignment wrapText="1"/>
    </xf>
    <xf numFmtId="0" fontId="17" fillId="6" borderId="47" xfId="0" applyFont="1" applyFill="1" applyBorder="1" applyAlignment="1"/>
    <xf numFmtId="0" fontId="6" fillId="0" borderId="41" xfId="0" applyFont="1" applyBorder="1" applyAlignment="1">
      <alignment horizontal="left" vertical="center"/>
    </xf>
    <xf numFmtId="0" fontId="6" fillId="0" borderId="42" xfId="0" applyFont="1" applyBorder="1" applyAlignment="1">
      <alignment horizontal="left" vertical="center"/>
    </xf>
    <xf numFmtId="0" fontId="6" fillId="0" borderId="43" xfId="0" applyFont="1" applyBorder="1" applyAlignment="1">
      <alignment horizontal="left" vertical="center"/>
    </xf>
    <xf numFmtId="0" fontId="6" fillId="0" borderId="42" xfId="0" applyFont="1" applyBorder="1" applyAlignment="1">
      <alignment vertical="center"/>
    </xf>
    <xf numFmtId="0" fontId="24" fillId="0" borderId="43" xfId="0" applyFont="1" applyBorder="1" applyAlignment="1">
      <alignment vertical="center"/>
    </xf>
    <xf numFmtId="0" fontId="19" fillId="5" borderId="1" xfId="0" applyFont="1" applyFill="1" applyBorder="1" applyAlignment="1">
      <alignment vertical="center"/>
    </xf>
    <xf numFmtId="0" fontId="9" fillId="0" borderId="19" xfId="0" applyFont="1" applyBorder="1" applyAlignment="1">
      <alignment vertical="center"/>
    </xf>
    <xf numFmtId="0" fontId="5" fillId="13" borderId="2" xfId="3" applyNumberFormat="1" applyFont="1" applyFill="1" applyBorder="1" applyAlignment="1">
      <alignment horizontal="right" vertical="center"/>
    </xf>
    <xf numFmtId="9" fontId="5" fillId="4" borderId="1" xfId="0" applyNumberFormat="1" applyFont="1" applyFill="1" applyBorder="1" applyAlignment="1" applyProtection="1">
      <alignment horizontal="center" vertical="center"/>
      <protection locked="0"/>
    </xf>
    <xf numFmtId="0" fontId="5" fillId="0" borderId="11" xfId="0" applyFont="1" applyBorder="1" applyAlignment="1">
      <alignment vertical="center"/>
    </xf>
    <xf numFmtId="0" fontId="5" fillId="0" borderId="13" xfId="0" applyFont="1" applyBorder="1" applyAlignment="1">
      <alignment vertical="center"/>
    </xf>
    <xf numFmtId="0" fontId="5" fillId="0" borderId="46" xfId="0" applyFont="1" applyBorder="1" applyAlignment="1">
      <alignment vertical="center"/>
    </xf>
    <xf numFmtId="0" fontId="5" fillId="0" borderId="10" xfId="0" applyFont="1" applyBorder="1" applyAlignment="1">
      <alignment vertical="center"/>
    </xf>
    <xf numFmtId="0" fontId="10" fillId="2" borderId="1" xfId="0" applyFont="1" applyFill="1" applyBorder="1" applyAlignment="1">
      <alignment vertical="center" wrapText="1"/>
    </xf>
    <xf numFmtId="0" fontId="5" fillId="19" borderId="37" xfId="0" applyFont="1" applyFill="1" applyBorder="1" applyAlignment="1">
      <alignment vertical="center" wrapText="1"/>
    </xf>
    <xf numFmtId="0" fontId="5" fillId="0" borderId="12" xfId="0" applyFont="1" applyBorder="1" applyAlignment="1">
      <alignment horizontal="left" vertical="center"/>
    </xf>
    <xf numFmtId="0" fontId="5" fillId="0" borderId="10" xfId="0" applyFont="1" applyBorder="1" applyAlignment="1">
      <alignment horizontal="left" vertical="center"/>
    </xf>
    <xf numFmtId="0" fontId="4" fillId="22" borderId="33" xfId="0" applyFont="1" applyFill="1" applyBorder="1" applyAlignment="1">
      <alignment horizontal="left" vertical="center" wrapText="1"/>
    </xf>
    <xf numFmtId="0" fontId="4" fillId="0" borderId="12" xfId="0" applyFont="1" applyBorder="1" applyAlignment="1">
      <alignment horizontal="left" vertical="center"/>
    </xf>
    <xf numFmtId="0" fontId="4" fillId="0" borderId="10" xfId="0" applyFont="1" applyBorder="1" applyAlignment="1">
      <alignment horizontal="left" vertical="center"/>
    </xf>
    <xf numFmtId="0" fontId="3" fillId="4" borderId="1" xfId="0" applyFont="1" applyFill="1" applyBorder="1" applyAlignment="1" applyProtection="1">
      <alignment horizontal="center" vertical="center"/>
      <protection locked="0"/>
    </xf>
    <xf numFmtId="0" fontId="2" fillId="14" borderId="39" xfId="0" applyFont="1" applyFill="1" applyBorder="1" applyAlignment="1">
      <alignment horizontal="left" vertical="center"/>
    </xf>
    <xf numFmtId="0" fontId="9" fillId="14" borderId="37" xfId="0" applyFont="1" applyFill="1" applyBorder="1" applyAlignment="1">
      <alignment horizontal="left" vertical="center"/>
    </xf>
    <xf numFmtId="0" fontId="20" fillId="6" borderId="21" xfId="0" applyFont="1" applyFill="1" applyBorder="1"/>
    <xf numFmtId="0" fontId="28" fillId="13" borderId="2" xfId="0" applyFont="1" applyFill="1" applyBorder="1" applyAlignment="1">
      <alignment vertical="center"/>
    </xf>
    <xf numFmtId="0" fontId="29" fillId="6" borderId="12" xfId="0" applyFont="1" applyFill="1" applyBorder="1" applyAlignment="1">
      <alignment vertical="center"/>
    </xf>
    <xf numFmtId="0" fontId="19" fillId="5" borderId="7" xfId="0" applyFont="1" applyFill="1" applyBorder="1" applyAlignment="1">
      <alignment vertical="center" wrapText="1"/>
    </xf>
    <xf numFmtId="0" fontId="19" fillId="5" borderId="8" xfId="0" applyFont="1" applyFill="1" applyBorder="1" applyAlignment="1">
      <alignment vertical="center" wrapText="1"/>
    </xf>
    <xf numFmtId="0" fontId="20" fillId="6" borderId="47" xfId="0" applyFont="1" applyFill="1" applyBorder="1" applyAlignment="1">
      <alignment wrapText="1"/>
    </xf>
    <xf numFmtId="0" fontId="20" fillId="5" borderId="7" xfId="0" applyFont="1" applyFill="1" applyBorder="1" applyAlignment="1">
      <alignment vertical="center" wrapText="1"/>
    </xf>
    <xf numFmtId="0" fontId="20" fillId="5" borderId="8" xfId="0" applyFont="1" applyFill="1" applyBorder="1" applyAlignment="1">
      <alignment vertical="center" wrapText="1"/>
    </xf>
  </cellXfs>
  <cellStyles count="6">
    <cellStyle name="Comma" xfId="3" builtinId="3"/>
    <cellStyle name="Currency" xfId="5" builtinId="4"/>
    <cellStyle name="Hyperlink" xfId="4" builtinId="8"/>
    <cellStyle name="Normal" xfId="0" builtinId="0"/>
    <cellStyle name="Normal 2" xfId="1" xr:uid="{7497D44C-9CF6-4368-8FD2-92CC22EE9584}"/>
    <cellStyle name="Percent 2" xfId="2" xr:uid="{4C409576-6A5B-4090-A37C-D6ED19C28E45}"/>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AFAF"/>
      <color rgb="FFFBD7EC"/>
      <color rgb="FFFEE6D4"/>
      <color rgb="FFE7F4F9"/>
      <color rgb="FFBDE0EE"/>
      <color rgb="FFEDF1FF"/>
      <color rgb="FFD9E1FF"/>
      <color rgb="FFF0F7EB"/>
      <color rgb="FFFEF0E6"/>
      <color rgb="FFF0E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A53E2A-AE32-4D7A-A645-8B2D179CFE8A}">
  <dimension ref="A2:E137"/>
  <sheetViews>
    <sheetView workbookViewId="0">
      <selection activeCell="A3" sqref="A3"/>
    </sheetView>
  </sheetViews>
  <sheetFormatPr defaultColWidth="9.3046875" defaultRowHeight="15" x14ac:dyDescent="0.4"/>
  <cols>
    <col min="1" max="1" width="22.84375" style="5" customWidth="1"/>
    <col min="2" max="2" width="142.3046875" style="5" customWidth="1"/>
    <col min="3" max="16384" width="9.3046875" style="5"/>
  </cols>
  <sheetData>
    <row r="2" spans="1:3" ht="20.65" x14ac:dyDescent="0.6">
      <c r="A2" s="133" t="s">
        <v>0</v>
      </c>
      <c r="B2" s="133"/>
    </row>
    <row r="4" spans="1:3" x14ac:dyDescent="0.4">
      <c r="A4" s="132" t="s">
        <v>1</v>
      </c>
    </row>
    <row r="6" spans="1:3" s="131" customFormat="1" ht="18" customHeight="1" x14ac:dyDescent="0.35">
      <c r="A6" s="130" t="s">
        <v>2</v>
      </c>
    </row>
    <row r="7" spans="1:3" s="131" customFormat="1" ht="18" customHeight="1" x14ac:dyDescent="0.35">
      <c r="A7" s="135"/>
      <c r="B7" s="135"/>
    </row>
    <row r="8" spans="1:3" s="131" customFormat="1" ht="18" customHeight="1" x14ac:dyDescent="0.35">
      <c r="A8" s="164" t="s">
        <v>188</v>
      </c>
      <c r="B8" s="231"/>
      <c r="C8" s="134"/>
    </row>
    <row r="9" spans="1:3" s="131" customFormat="1" ht="18" customHeight="1" x14ac:dyDescent="0.35">
      <c r="A9" s="232"/>
      <c r="B9" s="165"/>
      <c r="C9" s="134"/>
    </row>
    <row r="10" spans="1:3" s="131" customFormat="1" ht="29.25" customHeight="1" x14ac:dyDescent="0.35">
      <c r="A10" s="232"/>
      <c r="B10" s="166" t="s">
        <v>3</v>
      </c>
      <c r="C10" s="134"/>
    </row>
    <row r="11" spans="1:3" s="131" customFormat="1" ht="36.75" customHeight="1" x14ac:dyDescent="0.35">
      <c r="A11" s="232"/>
      <c r="B11" s="167" t="s">
        <v>168</v>
      </c>
      <c r="C11" s="134"/>
    </row>
    <row r="12" spans="1:3" s="131" customFormat="1" ht="18" customHeight="1" x14ac:dyDescent="0.35">
      <c r="A12" s="232"/>
      <c r="B12" s="168" t="s">
        <v>169</v>
      </c>
      <c r="C12" s="134"/>
    </row>
    <row r="13" spans="1:3" s="131" customFormat="1" ht="18" customHeight="1" x14ac:dyDescent="0.35">
      <c r="A13" s="232"/>
      <c r="B13" s="168"/>
      <c r="C13" s="134"/>
    </row>
    <row r="14" spans="1:3" s="131" customFormat="1" ht="18" customHeight="1" x14ac:dyDescent="0.35">
      <c r="A14" s="232"/>
      <c r="B14" s="168" t="s">
        <v>170</v>
      </c>
      <c r="C14" s="134"/>
    </row>
    <row r="15" spans="1:3" s="131" customFormat="1" ht="18" customHeight="1" x14ac:dyDescent="0.35">
      <c r="A15" s="232"/>
      <c r="B15" s="169"/>
      <c r="C15" s="134"/>
    </row>
    <row r="16" spans="1:3" s="131" customFormat="1" ht="18" customHeight="1" x14ac:dyDescent="0.35">
      <c r="A16" s="232"/>
      <c r="B16" s="170" t="s">
        <v>171</v>
      </c>
      <c r="C16" s="134"/>
    </row>
    <row r="17" spans="1:5" s="131" customFormat="1" ht="18" customHeight="1" x14ac:dyDescent="0.35">
      <c r="A17" s="232"/>
      <c r="B17" s="168"/>
      <c r="C17" s="134"/>
    </row>
    <row r="18" spans="1:5" s="131" customFormat="1" ht="18" customHeight="1" x14ac:dyDescent="0.35">
      <c r="A18" s="232"/>
      <c r="B18" s="168" t="s">
        <v>4</v>
      </c>
      <c r="C18" s="134"/>
    </row>
    <row r="19" spans="1:5" s="131" customFormat="1" ht="55.9" customHeight="1" x14ac:dyDescent="0.35">
      <c r="A19" s="232"/>
      <c r="B19" s="167" t="s">
        <v>172</v>
      </c>
      <c r="C19" s="134"/>
    </row>
    <row r="20" spans="1:5" s="131" customFormat="1" ht="18" customHeight="1" x14ac:dyDescent="0.35">
      <c r="A20" s="232"/>
      <c r="B20" s="233"/>
      <c r="C20" s="134"/>
    </row>
    <row r="21" spans="1:5" s="131" customFormat="1" ht="39" customHeight="1" x14ac:dyDescent="0.35">
      <c r="A21" s="232"/>
      <c r="B21" s="167" t="s">
        <v>173</v>
      </c>
      <c r="C21" s="134"/>
    </row>
    <row r="22" spans="1:5" s="6" customFormat="1" ht="18" customHeight="1" x14ac:dyDescent="0.35">
      <c r="A22" s="234"/>
      <c r="B22" s="235" t="s">
        <v>174</v>
      </c>
      <c r="C22" s="8"/>
    </row>
    <row r="23" spans="1:5" s="6" customFormat="1" ht="18" customHeight="1" x14ac:dyDescent="0.35">
      <c r="A23" s="234"/>
      <c r="B23" s="235" t="s">
        <v>175</v>
      </c>
      <c r="C23" s="8"/>
    </row>
    <row r="24" spans="1:5" s="6" customFormat="1" ht="18" customHeight="1" x14ac:dyDescent="0.35">
      <c r="A24" s="234"/>
      <c r="B24" s="235" t="s">
        <v>176</v>
      </c>
      <c r="C24" s="8"/>
    </row>
    <row r="25" spans="1:5" s="6" customFormat="1" ht="18" customHeight="1" x14ac:dyDescent="0.35">
      <c r="A25" s="234"/>
      <c r="B25" s="235" t="s">
        <v>177</v>
      </c>
      <c r="C25" s="8"/>
    </row>
    <row r="26" spans="1:5" s="131" customFormat="1" ht="18" customHeight="1" x14ac:dyDescent="0.35">
      <c r="A26" s="171"/>
      <c r="B26" s="172"/>
      <c r="C26" s="134"/>
    </row>
    <row r="27" spans="1:5" ht="12.4" customHeight="1" x14ac:dyDescent="0.4">
      <c r="A27" s="9"/>
      <c r="B27" s="95"/>
      <c r="C27" s="96"/>
      <c r="D27" s="41"/>
      <c r="E27" s="83"/>
    </row>
    <row r="28" spans="1:5" ht="20.65" customHeight="1" x14ac:dyDescent="0.4">
      <c r="A28" s="182"/>
      <c r="B28" s="183" t="s">
        <v>5</v>
      </c>
      <c r="C28" s="179"/>
      <c r="D28" s="41"/>
      <c r="E28" s="83"/>
    </row>
    <row r="29" spans="1:5" ht="20.65" customHeight="1" x14ac:dyDescent="0.4">
      <c r="A29" s="184"/>
      <c r="B29" s="185" t="s">
        <v>6</v>
      </c>
      <c r="C29" s="180"/>
      <c r="D29" s="41"/>
      <c r="E29" s="83"/>
    </row>
    <row r="30" spans="1:5" ht="17.649999999999999" customHeight="1" x14ac:dyDescent="0.4">
      <c r="A30" s="186"/>
      <c r="B30" s="187" t="s">
        <v>7</v>
      </c>
      <c r="C30" s="180"/>
      <c r="D30" s="41"/>
      <c r="E30" s="83"/>
    </row>
    <row r="31" spans="1:5" ht="19.899999999999999" customHeight="1" x14ac:dyDescent="0.4">
      <c r="A31" s="186"/>
      <c r="B31" s="188" t="s">
        <v>8</v>
      </c>
      <c r="C31" s="180"/>
      <c r="D31" s="41"/>
      <c r="E31" s="83"/>
    </row>
    <row r="32" spans="1:5" ht="19.899999999999999" customHeight="1" x14ac:dyDescent="0.4">
      <c r="A32" s="189"/>
      <c r="B32" s="190" t="s">
        <v>9</v>
      </c>
      <c r="C32" s="180"/>
      <c r="D32" s="41"/>
      <c r="E32" s="83"/>
    </row>
    <row r="33" spans="1:5" ht="19.149999999999999" customHeight="1" x14ac:dyDescent="0.4">
      <c r="A33" s="191"/>
      <c r="B33" s="192" t="s">
        <v>10</v>
      </c>
      <c r="C33" s="181"/>
      <c r="D33" s="41"/>
      <c r="E33" s="83"/>
    </row>
    <row r="34" spans="1:5" ht="4.9000000000000004" customHeight="1" x14ac:dyDescent="0.4">
      <c r="A34" s="13"/>
      <c r="B34" s="98"/>
      <c r="C34" s="99"/>
      <c r="D34" s="41"/>
      <c r="E34" s="83"/>
    </row>
    <row r="35" spans="1:5" s="131" customFormat="1" ht="18" customHeight="1" x14ac:dyDescent="0.35">
      <c r="A35" s="139"/>
      <c r="B35" s="139"/>
    </row>
    <row r="36" spans="1:5" s="131" customFormat="1" ht="18" customHeight="1" x14ac:dyDescent="0.35">
      <c r="A36" s="142" t="s">
        <v>11</v>
      </c>
      <c r="B36" s="137" t="s">
        <v>12</v>
      </c>
      <c r="C36" s="134"/>
    </row>
    <row r="37" spans="1:5" s="131" customFormat="1" ht="18" customHeight="1" x14ac:dyDescent="0.35">
      <c r="A37" s="143"/>
      <c r="B37" s="138" t="s">
        <v>13</v>
      </c>
      <c r="C37" s="134"/>
    </row>
    <row r="38" spans="1:5" s="131" customFormat="1" ht="18" customHeight="1" x14ac:dyDescent="0.35">
      <c r="A38" s="143"/>
      <c r="B38" s="138" t="s">
        <v>14</v>
      </c>
      <c r="C38" s="134"/>
    </row>
    <row r="39" spans="1:5" s="250" customFormat="1" ht="50.25" customHeight="1" x14ac:dyDescent="0.35">
      <c r="A39" s="144"/>
      <c r="B39" s="248" t="s">
        <v>194</v>
      </c>
      <c r="C39" s="249"/>
    </row>
    <row r="40" spans="1:5" s="131" customFormat="1" ht="18" customHeight="1" x14ac:dyDescent="0.35">
      <c r="A40" s="145"/>
      <c r="B40" s="139"/>
    </row>
    <row r="41" spans="1:5" s="131" customFormat="1" ht="31.5" customHeight="1" x14ac:dyDescent="0.35">
      <c r="A41" s="146" t="s">
        <v>15</v>
      </c>
      <c r="B41" s="140" t="s">
        <v>16</v>
      </c>
      <c r="C41" s="134"/>
    </row>
    <row r="42" spans="1:5" s="131" customFormat="1" ht="18" customHeight="1" x14ac:dyDescent="0.35">
      <c r="A42" s="147"/>
      <c r="B42" s="141" t="s">
        <v>17</v>
      </c>
      <c r="C42" s="134"/>
    </row>
    <row r="43" spans="1:5" s="131" customFormat="1" ht="18" customHeight="1" x14ac:dyDescent="0.35">
      <c r="A43" s="147"/>
      <c r="B43" s="213" t="s">
        <v>164</v>
      </c>
      <c r="C43" s="134"/>
    </row>
    <row r="44" spans="1:5" s="131" customFormat="1" ht="18" customHeight="1" x14ac:dyDescent="0.35">
      <c r="A44" s="148"/>
      <c r="B44" s="214" t="s">
        <v>165</v>
      </c>
      <c r="C44" s="134"/>
    </row>
    <row r="45" spans="1:5" s="131" customFormat="1" ht="18" customHeight="1" x14ac:dyDescent="0.35">
      <c r="A45" s="145"/>
      <c r="B45" s="139"/>
    </row>
    <row r="46" spans="1:5" s="131" customFormat="1" ht="54" customHeight="1" x14ac:dyDescent="0.35">
      <c r="A46" s="149" t="s">
        <v>18</v>
      </c>
      <c r="B46" s="226" t="s">
        <v>166</v>
      </c>
      <c r="C46" s="134"/>
    </row>
    <row r="47" spans="1:5" s="131" customFormat="1" ht="18" customHeight="1" x14ac:dyDescent="0.35">
      <c r="A47" s="150"/>
      <c r="B47" s="227" t="s">
        <v>167</v>
      </c>
      <c r="C47" s="134"/>
    </row>
    <row r="48" spans="1:5" s="247" customFormat="1" ht="34.15" customHeight="1" x14ac:dyDescent="0.35">
      <c r="A48" s="150"/>
      <c r="B48" s="245" t="s">
        <v>191</v>
      </c>
      <c r="C48" s="246"/>
    </row>
    <row r="49" spans="1:3" s="131" customFormat="1" ht="31.5" customHeight="1" x14ac:dyDescent="0.35">
      <c r="A49" s="151"/>
      <c r="B49" s="152" t="s">
        <v>19</v>
      </c>
      <c r="C49" s="134"/>
    </row>
    <row r="50" spans="1:3" s="131" customFormat="1" ht="18" customHeight="1" x14ac:dyDescent="0.35">
      <c r="A50" s="145"/>
      <c r="B50" s="139"/>
    </row>
    <row r="51" spans="1:3" s="131" customFormat="1" ht="18" customHeight="1" x14ac:dyDescent="0.35">
      <c r="A51" s="173" t="s">
        <v>20</v>
      </c>
      <c r="B51" s="176" t="s">
        <v>21</v>
      </c>
      <c r="C51" s="134"/>
    </row>
    <row r="52" spans="1:3" s="131" customFormat="1" ht="18" customHeight="1" x14ac:dyDescent="0.35">
      <c r="A52" s="174"/>
      <c r="B52" s="177" t="s">
        <v>22</v>
      </c>
      <c r="C52" s="134"/>
    </row>
    <row r="53" spans="1:3" s="131" customFormat="1" ht="33.75" customHeight="1" x14ac:dyDescent="0.35">
      <c r="A53" s="175"/>
      <c r="B53" s="178" t="s">
        <v>23</v>
      </c>
      <c r="C53" s="134"/>
    </row>
    <row r="54" spans="1:3" s="131" customFormat="1" ht="18" customHeight="1" x14ac:dyDescent="0.35">
      <c r="A54" s="145"/>
      <c r="B54" s="139"/>
    </row>
    <row r="55" spans="1:3" s="131" customFormat="1" ht="18" customHeight="1" x14ac:dyDescent="0.35">
      <c r="A55" s="153" t="s">
        <v>24</v>
      </c>
      <c r="B55" s="154" t="s">
        <v>25</v>
      </c>
      <c r="C55" s="134"/>
    </row>
    <row r="56" spans="1:3" s="131" customFormat="1" ht="18" customHeight="1" x14ac:dyDescent="0.35">
      <c r="A56" s="155"/>
      <c r="B56" s="215" t="s">
        <v>147</v>
      </c>
      <c r="C56" s="134"/>
    </row>
    <row r="57" spans="1:3" s="131" customFormat="1" ht="18" customHeight="1" x14ac:dyDescent="0.35">
      <c r="A57" s="145"/>
      <c r="B57" s="139"/>
    </row>
    <row r="58" spans="1:3" s="131" customFormat="1" ht="23.25" customHeight="1" x14ac:dyDescent="0.35">
      <c r="A58" s="156" t="s">
        <v>26</v>
      </c>
      <c r="B58" s="216" t="s">
        <v>148</v>
      </c>
      <c r="C58" s="134"/>
    </row>
    <row r="59" spans="1:3" s="131" customFormat="1" ht="18" customHeight="1" x14ac:dyDescent="0.35">
      <c r="A59" s="157"/>
      <c r="B59" s="158" t="s">
        <v>27</v>
      </c>
      <c r="C59" s="134"/>
    </row>
    <row r="60" spans="1:3" s="131" customFormat="1" ht="18" customHeight="1" x14ac:dyDescent="0.35">
      <c r="A60" s="145"/>
      <c r="B60" s="139"/>
    </row>
    <row r="61" spans="1:3" s="131" customFormat="1" ht="53.45" customHeight="1" x14ac:dyDescent="0.35">
      <c r="A61" s="159" t="s">
        <v>28</v>
      </c>
      <c r="B61" s="160" t="s">
        <v>179</v>
      </c>
      <c r="C61" s="134"/>
    </row>
    <row r="62" spans="1:3" s="131" customFormat="1" ht="43.5" customHeight="1" x14ac:dyDescent="0.35">
      <c r="A62" s="161"/>
      <c r="B62" s="162" t="s">
        <v>29</v>
      </c>
      <c r="C62" s="134"/>
    </row>
    <row r="63" spans="1:3" s="131" customFormat="1" ht="14.25" customHeight="1" x14ac:dyDescent="0.35">
      <c r="A63" s="161"/>
      <c r="B63" s="253" t="s">
        <v>30</v>
      </c>
      <c r="C63" s="134"/>
    </row>
    <row r="64" spans="1:3" s="131" customFormat="1" ht="31.5" customHeight="1" x14ac:dyDescent="0.35">
      <c r="A64" s="163"/>
      <c r="B64" s="252" t="s">
        <v>197</v>
      </c>
      <c r="C64" s="134"/>
    </row>
    <row r="65" spans="1:2" s="131" customFormat="1" ht="18" customHeight="1" x14ac:dyDescent="0.35">
      <c r="A65" s="136"/>
      <c r="B65" s="136"/>
    </row>
    <row r="66" spans="1:2" s="131" customFormat="1" ht="18" customHeight="1" x14ac:dyDescent="0.35"/>
    <row r="67" spans="1:2" s="131" customFormat="1" ht="18" customHeight="1" x14ac:dyDescent="0.35"/>
    <row r="68" spans="1:2" s="131" customFormat="1" ht="18" customHeight="1" x14ac:dyDescent="0.35"/>
    <row r="69" spans="1:2" s="131" customFormat="1" ht="18" customHeight="1" x14ac:dyDescent="0.35"/>
    <row r="70" spans="1:2" s="131" customFormat="1" ht="18" customHeight="1" x14ac:dyDescent="0.35"/>
    <row r="71" spans="1:2" s="131" customFormat="1" ht="18" customHeight="1" x14ac:dyDescent="0.35"/>
    <row r="72" spans="1:2" s="131" customFormat="1" ht="18" customHeight="1" x14ac:dyDescent="0.35"/>
    <row r="73" spans="1:2" s="131" customFormat="1" ht="18" customHeight="1" x14ac:dyDescent="0.35"/>
    <row r="74" spans="1:2" s="131" customFormat="1" ht="18" customHeight="1" x14ac:dyDescent="0.35"/>
    <row r="75" spans="1:2" s="131" customFormat="1" ht="18" customHeight="1" x14ac:dyDescent="0.35"/>
    <row r="76" spans="1:2" s="131" customFormat="1" ht="18" customHeight="1" x14ac:dyDescent="0.35"/>
    <row r="77" spans="1:2" s="131" customFormat="1" ht="18" customHeight="1" x14ac:dyDescent="0.35"/>
    <row r="78" spans="1:2" s="131" customFormat="1" ht="18" customHeight="1" x14ac:dyDescent="0.35"/>
    <row r="79" spans="1:2" s="131" customFormat="1" ht="18" customHeight="1" x14ac:dyDescent="0.35"/>
    <row r="80" spans="1:2" s="131" customFormat="1" ht="18" customHeight="1" x14ac:dyDescent="0.35"/>
    <row r="81" s="131" customFormat="1" ht="18" customHeight="1" x14ac:dyDescent="0.35"/>
    <row r="82" s="131" customFormat="1" ht="18" customHeight="1" x14ac:dyDescent="0.35"/>
    <row r="83" s="131" customFormat="1" ht="18" customHeight="1" x14ac:dyDescent="0.35"/>
    <row r="84" s="131" customFormat="1" ht="18" customHeight="1" x14ac:dyDescent="0.35"/>
    <row r="85" s="131" customFormat="1" ht="18" customHeight="1" x14ac:dyDescent="0.35"/>
    <row r="86" s="131" customFormat="1" ht="18" customHeight="1" x14ac:dyDescent="0.35"/>
    <row r="87" s="131" customFormat="1" ht="18" customHeight="1" x14ac:dyDescent="0.35"/>
    <row r="88" s="131" customFormat="1" ht="18" customHeight="1" x14ac:dyDescent="0.35"/>
    <row r="89" s="131" customFormat="1" ht="18" customHeight="1" x14ac:dyDescent="0.35"/>
    <row r="90" s="131" customFormat="1" ht="18" customHeight="1" x14ac:dyDescent="0.35"/>
    <row r="91" s="131" customFormat="1" ht="18" customHeight="1" x14ac:dyDescent="0.35"/>
    <row r="92" s="131" customFormat="1" ht="18" customHeight="1" x14ac:dyDescent="0.35"/>
    <row r="93" s="131" customFormat="1" ht="18" customHeight="1" x14ac:dyDescent="0.35"/>
    <row r="94" s="131" customFormat="1" ht="18" customHeight="1" x14ac:dyDescent="0.35"/>
    <row r="95" s="131" customFormat="1" ht="18" customHeight="1" x14ac:dyDescent="0.35"/>
    <row r="96" s="131" customFormat="1" ht="18" customHeight="1" x14ac:dyDescent="0.35"/>
    <row r="97" s="131" customFormat="1" ht="18" customHeight="1" x14ac:dyDescent="0.35"/>
    <row r="98" s="131" customFormat="1" ht="18" customHeight="1" x14ac:dyDescent="0.35"/>
    <row r="99" s="131" customFormat="1" ht="18" customHeight="1" x14ac:dyDescent="0.35"/>
    <row r="100" s="131" customFormat="1" ht="18" customHeight="1" x14ac:dyDescent="0.35"/>
    <row r="101" s="131" customFormat="1" ht="18" customHeight="1" x14ac:dyDescent="0.35"/>
    <row r="102" s="131" customFormat="1" ht="18" customHeight="1" x14ac:dyDescent="0.35"/>
    <row r="103" s="131" customFormat="1" ht="18" customHeight="1" x14ac:dyDescent="0.35"/>
    <row r="104" s="131" customFormat="1" ht="18" customHeight="1" x14ac:dyDescent="0.35"/>
    <row r="105" s="131" customFormat="1" ht="18" customHeight="1" x14ac:dyDescent="0.35"/>
    <row r="106" s="131" customFormat="1" ht="18" customHeight="1" x14ac:dyDescent="0.35"/>
    <row r="107" s="131" customFormat="1" ht="18" customHeight="1" x14ac:dyDescent="0.35"/>
    <row r="108" s="131" customFormat="1" ht="18" customHeight="1" x14ac:dyDescent="0.35"/>
    <row r="109" s="131" customFormat="1" ht="18" customHeight="1" x14ac:dyDescent="0.35"/>
    <row r="110" s="131" customFormat="1" ht="18" customHeight="1" x14ac:dyDescent="0.35"/>
    <row r="111" s="131" customFormat="1" ht="18" customHeight="1" x14ac:dyDescent="0.35"/>
    <row r="112" s="131" customFormat="1" ht="18" customHeight="1" x14ac:dyDescent="0.35"/>
    <row r="113" s="131" customFormat="1" ht="18" customHeight="1" x14ac:dyDescent="0.35"/>
    <row r="114" s="131" customFormat="1" ht="18" customHeight="1" x14ac:dyDescent="0.35"/>
    <row r="115" s="131" customFormat="1" ht="18" customHeight="1" x14ac:dyDescent="0.35"/>
    <row r="116" s="131" customFormat="1" ht="18" customHeight="1" x14ac:dyDescent="0.35"/>
    <row r="117" s="131" customFormat="1" ht="18" customHeight="1" x14ac:dyDescent="0.35"/>
    <row r="118" s="131" customFormat="1" ht="18" customHeight="1" x14ac:dyDescent="0.35"/>
    <row r="119" s="131" customFormat="1" ht="18" customHeight="1" x14ac:dyDescent="0.35"/>
    <row r="120" s="131" customFormat="1" ht="18" customHeight="1" x14ac:dyDescent="0.35"/>
    <row r="121" s="131" customFormat="1" ht="18" customHeight="1" x14ac:dyDescent="0.35"/>
    <row r="122" s="131" customFormat="1" ht="18" customHeight="1" x14ac:dyDescent="0.35"/>
    <row r="123" s="131" customFormat="1" ht="18" customHeight="1" x14ac:dyDescent="0.35"/>
    <row r="124" s="131" customFormat="1" ht="18" customHeight="1" x14ac:dyDescent="0.35"/>
    <row r="125" s="131" customFormat="1" ht="18" customHeight="1" x14ac:dyDescent="0.35"/>
    <row r="126" s="131" customFormat="1" ht="18" customHeight="1" x14ac:dyDescent="0.35"/>
    <row r="127" s="131" customFormat="1" ht="18" customHeight="1" x14ac:dyDescent="0.35"/>
    <row r="128" s="131" customFormat="1" ht="18" customHeight="1" x14ac:dyDescent="0.35"/>
    <row r="129" s="131" customFormat="1" ht="18" customHeight="1" x14ac:dyDescent="0.35"/>
    <row r="130" s="131" customFormat="1" ht="18" customHeight="1" x14ac:dyDescent="0.35"/>
    <row r="131" s="131" customFormat="1" ht="18" customHeight="1" x14ac:dyDescent="0.35"/>
    <row r="132" s="131" customFormat="1" ht="18" customHeight="1" x14ac:dyDescent="0.35"/>
    <row r="133" s="131" customFormat="1" ht="18" customHeight="1" x14ac:dyDescent="0.35"/>
    <row r="134" s="131" customFormat="1" ht="18" customHeight="1" x14ac:dyDescent="0.35"/>
    <row r="135" s="131" customFormat="1" ht="18" customHeight="1" x14ac:dyDescent="0.35"/>
    <row r="136" s="131" customFormat="1" ht="18" customHeight="1" x14ac:dyDescent="0.35"/>
    <row r="137" s="131" customFormat="1" ht="18" customHeight="1" x14ac:dyDescent="0.35"/>
  </sheetData>
  <sheetProtection algorithmName="SHA-512" hashValue="y5OBXDbJA/LBBhgYPlbue9+Sw6UEdPorwzGidKbGPtCToBl9883CzqObHBaF9ZbrUPx08+IT3eK/ZYM54laz7w==" saltValue="Um/qivjJHnwgkOB7JIZNxg==" spinCount="100000" sheet="1" selectLockedCell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0929AA-7FDB-48AC-AFDB-10834A7DA283}">
  <dimension ref="A1:A50"/>
  <sheetViews>
    <sheetView workbookViewId="0">
      <selection activeCell="A29" sqref="A29"/>
    </sheetView>
  </sheetViews>
  <sheetFormatPr defaultRowHeight="13.5" x14ac:dyDescent="0.35"/>
  <cols>
    <col min="1" max="1" width="41.3828125" customWidth="1"/>
  </cols>
  <sheetData>
    <row r="1" spans="1:1" x14ac:dyDescent="0.35">
      <c r="A1" t="s">
        <v>31</v>
      </c>
    </row>
    <row r="3" spans="1:1" x14ac:dyDescent="0.35">
      <c r="A3" t="s">
        <v>32</v>
      </c>
    </row>
    <row r="4" spans="1:1" x14ac:dyDescent="0.35">
      <c r="A4" t="s">
        <v>33</v>
      </c>
    </row>
    <row r="5" spans="1:1" x14ac:dyDescent="0.35">
      <c r="A5" t="s">
        <v>34</v>
      </c>
    </row>
    <row r="7" spans="1:1" x14ac:dyDescent="0.35">
      <c r="A7" t="s">
        <v>35</v>
      </c>
    </row>
    <row r="8" spans="1:1" x14ac:dyDescent="0.35">
      <c r="A8" t="s">
        <v>36</v>
      </c>
    </row>
    <row r="9" spans="1:1" x14ac:dyDescent="0.35">
      <c r="A9" t="s">
        <v>37</v>
      </c>
    </row>
    <row r="10" spans="1:1" x14ac:dyDescent="0.35">
      <c r="A10" t="s">
        <v>38</v>
      </c>
    </row>
    <row r="11" spans="1:1" x14ac:dyDescent="0.35">
      <c r="A11" t="s">
        <v>39</v>
      </c>
    </row>
    <row r="12" spans="1:1" x14ac:dyDescent="0.35">
      <c r="A12" t="s">
        <v>40</v>
      </c>
    </row>
    <row r="13" spans="1:1" x14ac:dyDescent="0.35">
      <c r="A13" t="s">
        <v>41</v>
      </c>
    </row>
    <row r="14" spans="1:1" x14ac:dyDescent="0.35">
      <c r="A14" t="s">
        <v>42</v>
      </c>
    </row>
    <row r="15" spans="1:1" x14ac:dyDescent="0.35">
      <c r="A15" t="s">
        <v>43</v>
      </c>
    </row>
    <row r="16" spans="1:1" x14ac:dyDescent="0.35">
      <c r="A16" t="s">
        <v>44</v>
      </c>
    </row>
    <row r="17" spans="1:1" x14ac:dyDescent="0.35">
      <c r="A17" t="s">
        <v>45</v>
      </c>
    </row>
    <row r="18" spans="1:1" x14ac:dyDescent="0.35">
      <c r="A18" t="s">
        <v>46</v>
      </c>
    </row>
    <row r="19" spans="1:1" x14ac:dyDescent="0.35">
      <c r="A19" t="s">
        <v>47</v>
      </c>
    </row>
    <row r="20" spans="1:1" x14ac:dyDescent="0.35">
      <c r="A20" t="s">
        <v>146</v>
      </c>
    </row>
    <row r="21" spans="1:1" x14ac:dyDescent="0.35">
      <c r="A21" t="s">
        <v>48</v>
      </c>
    </row>
    <row r="22" spans="1:1" x14ac:dyDescent="0.35">
      <c r="A22">
        <v>2</v>
      </c>
    </row>
    <row r="23" spans="1:1" x14ac:dyDescent="0.35">
      <c r="A23">
        <v>3</v>
      </c>
    </row>
    <row r="24" spans="1:1" x14ac:dyDescent="0.35">
      <c r="A24">
        <v>4</v>
      </c>
    </row>
    <row r="25" spans="1:1" x14ac:dyDescent="0.35">
      <c r="A25">
        <v>5</v>
      </c>
    </row>
    <row r="27" spans="1:1" x14ac:dyDescent="0.35">
      <c r="A27" t="s">
        <v>49</v>
      </c>
    </row>
    <row r="28" spans="1:1" x14ac:dyDescent="0.35">
      <c r="A28" t="s">
        <v>50</v>
      </c>
    </row>
    <row r="29" spans="1:1" x14ac:dyDescent="0.35">
      <c r="A29" t="s">
        <v>140</v>
      </c>
    </row>
    <row r="33" spans="1:1" x14ac:dyDescent="0.35">
      <c r="A33" t="s">
        <v>51</v>
      </c>
    </row>
    <row r="34" spans="1:1" x14ac:dyDescent="0.35">
      <c r="A34" t="s">
        <v>52</v>
      </c>
    </row>
    <row r="35" spans="1:1" x14ac:dyDescent="0.35">
      <c r="A35" t="s">
        <v>53</v>
      </c>
    </row>
    <row r="36" spans="1:1" x14ac:dyDescent="0.35">
      <c r="A36" t="s">
        <v>54</v>
      </c>
    </row>
    <row r="37" spans="1:1" x14ac:dyDescent="0.35">
      <c r="A37" t="s">
        <v>55</v>
      </c>
    </row>
    <row r="39" spans="1:1" x14ac:dyDescent="0.35">
      <c r="A39" t="s">
        <v>56</v>
      </c>
    </row>
    <row r="40" spans="1:1" x14ac:dyDescent="0.35">
      <c r="A40" t="s">
        <v>57</v>
      </c>
    </row>
    <row r="42" spans="1:1" x14ac:dyDescent="0.35">
      <c r="A42" t="s">
        <v>58</v>
      </c>
    </row>
    <row r="43" spans="1:1" x14ac:dyDescent="0.35">
      <c r="A43" t="s">
        <v>59</v>
      </c>
    </row>
    <row r="44" spans="1:1" x14ac:dyDescent="0.35">
      <c r="A44" t="s">
        <v>60</v>
      </c>
    </row>
    <row r="45" spans="1:1" x14ac:dyDescent="0.35">
      <c r="A45" t="s">
        <v>61</v>
      </c>
    </row>
    <row r="47" spans="1:1" x14ac:dyDescent="0.35">
      <c r="A47" t="s">
        <v>62</v>
      </c>
    </row>
    <row r="48" spans="1:1" x14ac:dyDescent="0.35">
      <c r="A48" t="s">
        <v>63</v>
      </c>
    </row>
    <row r="49" spans="1:1" x14ac:dyDescent="0.35">
      <c r="A49" t="s">
        <v>64</v>
      </c>
    </row>
    <row r="50" spans="1:1" x14ac:dyDescent="0.35">
      <c r="A50" t="s">
        <v>65</v>
      </c>
    </row>
  </sheetData>
  <sheetProtection selectLockedCell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F1C56-44CA-4420-8374-83B07FDC5E1F}">
  <sheetPr>
    <tabColor theme="4"/>
  </sheetPr>
  <dimension ref="A1:F43"/>
  <sheetViews>
    <sheetView tabSelected="1" topLeftCell="A25" zoomScale="70" zoomScaleNormal="70" workbookViewId="0">
      <selection activeCell="C34" sqref="C34"/>
    </sheetView>
  </sheetViews>
  <sheetFormatPr defaultColWidth="9.3046875" defaultRowHeight="15" x14ac:dyDescent="0.4"/>
  <cols>
    <col min="1" max="1" width="1.3828125" style="5" customWidth="1"/>
    <col min="2" max="2" width="59.4609375" style="5" customWidth="1"/>
    <col min="3" max="3" width="63.53515625" style="10" customWidth="1"/>
    <col min="4" max="4" width="30.53515625" style="5" customWidth="1"/>
    <col min="5" max="5" width="79.4609375" style="5" customWidth="1"/>
    <col min="6" max="6" width="61" style="5" customWidth="1"/>
    <col min="7" max="16384" width="9.3046875" style="5"/>
  </cols>
  <sheetData>
    <row r="1" spans="1:5" ht="9" customHeight="1" x14ac:dyDescent="0.4"/>
    <row r="2" spans="1:5" ht="34.9" customHeight="1" x14ac:dyDescent="0.4">
      <c r="B2" s="92" t="s">
        <v>11</v>
      </c>
      <c r="C2" s="93"/>
      <c r="D2" s="94"/>
    </row>
    <row r="3" spans="1:5" ht="12.4" customHeight="1" x14ac:dyDescent="0.4">
      <c r="B3" s="95"/>
      <c r="C3" s="96"/>
      <c r="D3" s="41"/>
      <c r="E3" s="83"/>
    </row>
    <row r="4" spans="1:5" ht="20.65" customHeight="1" x14ac:dyDescent="0.4">
      <c r="A4" s="97"/>
      <c r="B4" s="70" t="s">
        <v>5</v>
      </c>
      <c r="C4" s="100"/>
      <c r="D4" s="41"/>
      <c r="E4" s="83"/>
    </row>
    <row r="5" spans="1:5" ht="17.649999999999999" customHeight="1" x14ac:dyDescent="0.4">
      <c r="A5" s="97"/>
      <c r="B5" s="108" t="s">
        <v>7</v>
      </c>
      <c r="C5" s="101"/>
      <c r="D5" s="41"/>
      <c r="E5" s="83"/>
    </row>
    <row r="6" spans="1:5" ht="19.899999999999999" customHeight="1" x14ac:dyDescent="0.4">
      <c r="A6" s="97"/>
      <c r="B6" s="71" t="s">
        <v>8</v>
      </c>
      <c r="C6" s="101"/>
      <c r="D6" s="41"/>
      <c r="E6" s="83"/>
    </row>
    <row r="7" spans="1:5" ht="19.899999999999999" customHeight="1" x14ac:dyDescent="0.4">
      <c r="A7" s="97"/>
      <c r="B7" s="105" t="s">
        <v>9</v>
      </c>
      <c r="C7" s="101"/>
      <c r="D7" s="41"/>
      <c r="E7" s="83"/>
    </row>
    <row r="8" spans="1:5" ht="19.149999999999999" customHeight="1" x14ac:dyDescent="0.4">
      <c r="A8" s="97"/>
      <c r="B8" s="102" t="s">
        <v>10</v>
      </c>
      <c r="C8" s="103"/>
      <c r="D8" s="41"/>
      <c r="E8" s="83"/>
    </row>
    <row r="9" spans="1:5" ht="4.9000000000000004" customHeight="1" x14ac:dyDescent="0.4">
      <c r="B9" s="98"/>
      <c r="C9" s="99"/>
      <c r="D9" s="41"/>
      <c r="E9" s="83"/>
    </row>
    <row r="10" spans="1:5" ht="4.9000000000000004" customHeight="1" x14ac:dyDescent="0.4">
      <c r="B10" s="98"/>
      <c r="C10" s="99"/>
      <c r="D10" s="41"/>
      <c r="E10" s="83"/>
    </row>
    <row r="11" spans="1:5" x14ac:dyDescent="0.4">
      <c r="B11" s="9"/>
      <c r="C11" s="82"/>
      <c r="D11" s="84" t="s">
        <v>66</v>
      </c>
      <c r="E11" s="83"/>
    </row>
    <row r="12" spans="1:5" s="6" customFormat="1" ht="18" customHeight="1" x14ac:dyDescent="0.35">
      <c r="A12" s="7"/>
      <c r="B12" s="3" t="s">
        <v>67</v>
      </c>
      <c r="C12" s="217"/>
      <c r="D12" s="85" t="s">
        <v>68</v>
      </c>
      <c r="E12" s="8"/>
    </row>
    <row r="13" spans="1:5" s="6" customFormat="1" ht="18" customHeight="1" x14ac:dyDescent="0.35">
      <c r="A13" s="7"/>
      <c r="B13" s="3" t="s">
        <v>69</v>
      </c>
      <c r="C13" s="217"/>
      <c r="D13" s="86" t="s">
        <v>68</v>
      </c>
      <c r="E13" s="8"/>
    </row>
    <row r="14" spans="1:5" s="6" customFormat="1" ht="18" customHeight="1" x14ac:dyDescent="0.35">
      <c r="A14" s="7"/>
      <c r="B14" s="3" t="s">
        <v>70</v>
      </c>
      <c r="C14" s="194"/>
      <c r="D14" s="86" t="s">
        <v>71</v>
      </c>
      <c r="E14" s="8"/>
    </row>
    <row r="15" spans="1:5" s="6" customFormat="1" ht="29.25" customHeight="1" x14ac:dyDescent="0.35">
      <c r="A15" s="7"/>
      <c r="B15" s="32" t="s">
        <v>72</v>
      </c>
      <c r="C15" s="193"/>
      <c r="D15" s="86" t="s">
        <v>68</v>
      </c>
      <c r="E15" s="8"/>
    </row>
    <row r="16" spans="1:5" s="6" customFormat="1" ht="29.25" customHeight="1" x14ac:dyDescent="0.35">
      <c r="A16" s="7"/>
      <c r="B16" s="32" t="s">
        <v>178</v>
      </c>
      <c r="C16" s="193"/>
      <c r="D16" s="86" t="s">
        <v>68</v>
      </c>
      <c r="E16" s="8"/>
    </row>
    <row r="17" spans="1:6" s="6" customFormat="1" ht="18" customHeight="1" x14ac:dyDescent="0.35">
      <c r="A17" s="7"/>
      <c r="B17" s="3" t="s">
        <v>73</v>
      </c>
      <c r="C17" s="194"/>
      <c r="D17" s="86" t="s">
        <v>71</v>
      </c>
      <c r="E17" s="8"/>
    </row>
    <row r="18" spans="1:6" s="6" customFormat="1" ht="18" customHeight="1" x14ac:dyDescent="0.35">
      <c r="A18" s="7"/>
      <c r="B18" s="3" t="s">
        <v>74</v>
      </c>
      <c r="C18" s="217"/>
      <c r="D18" s="86" t="s">
        <v>68</v>
      </c>
      <c r="E18" s="8"/>
    </row>
    <row r="19" spans="1:6" s="6" customFormat="1" ht="18" customHeight="1" x14ac:dyDescent="0.35">
      <c r="A19" s="7"/>
      <c r="B19" s="3" t="s">
        <v>75</v>
      </c>
      <c r="C19" s="194"/>
      <c r="D19" s="86" t="s">
        <v>76</v>
      </c>
      <c r="E19" s="8"/>
    </row>
    <row r="20" spans="1:6" s="6" customFormat="1" ht="18" customHeight="1" x14ac:dyDescent="0.35">
      <c r="A20" s="7"/>
      <c r="B20" s="3" t="s">
        <v>78</v>
      </c>
      <c r="C20" s="218" t="s">
        <v>140</v>
      </c>
      <c r="D20" s="86" t="s">
        <v>143</v>
      </c>
      <c r="E20" s="237"/>
    </row>
    <row r="21" spans="1:6" s="6" customFormat="1" ht="30" customHeight="1" x14ac:dyDescent="0.35">
      <c r="A21" s="7"/>
      <c r="B21" s="3" t="s">
        <v>77</v>
      </c>
      <c r="C21" s="194"/>
      <c r="D21" s="236" t="s">
        <v>71</v>
      </c>
      <c r="E21" s="86" t="s">
        <v>181</v>
      </c>
      <c r="F21" s="8"/>
    </row>
    <row r="22" spans="1:6" s="6" customFormat="1" ht="18" customHeight="1" x14ac:dyDescent="0.35">
      <c r="A22" s="7"/>
      <c r="B22" s="3" t="s">
        <v>192</v>
      </c>
      <c r="C22" s="194"/>
      <c r="D22" s="86" t="s">
        <v>76</v>
      </c>
      <c r="E22" s="209" t="str">
        <f>IF((C22&gt;16),"Bootcamps can be a maximum of 16 weeks in length","")</f>
        <v/>
      </c>
    </row>
    <row r="23" spans="1:6" s="6" customFormat="1" ht="18" customHeight="1" x14ac:dyDescent="0.35">
      <c r="A23" s="7"/>
      <c r="B23" s="127" t="s">
        <v>79</v>
      </c>
      <c r="C23" s="195"/>
      <c r="D23" s="128" t="s">
        <v>71</v>
      </c>
      <c r="E23" s="8"/>
    </row>
    <row r="24" spans="1:6" s="6" customFormat="1" ht="18" customHeight="1" x14ac:dyDescent="0.35">
      <c r="A24" s="7"/>
      <c r="B24" s="3" t="s">
        <v>80</v>
      </c>
      <c r="C24" s="196"/>
      <c r="D24" s="86" t="s">
        <v>71</v>
      </c>
      <c r="E24" s="8"/>
    </row>
    <row r="25" spans="1:6" s="6" customFormat="1" ht="18" customHeight="1" x14ac:dyDescent="0.35">
      <c r="A25" s="7"/>
      <c r="B25" s="211"/>
      <c r="C25" s="211"/>
      <c r="D25" s="211"/>
      <c r="E25" s="210"/>
    </row>
    <row r="26" spans="1:6" s="6" customFormat="1" ht="33.75" customHeight="1" x14ac:dyDescent="0.45">
      <c r="A26" s="7"/>
      <c r="B26" s="40" t="s">
        <v>151</v>
      </c>
      <c r="C26" s="219"/>
      <c r="D26" s="86" t="s">
        <v>142</v>
      </c>
      <c r="E26" s="260" t="str">
        <f>IF((C26+C27)&lt;&gt;C19,"Cells C26 and C27 combined must equal total number of learners in C19","")</f>
        <v/>
      </c>
      <c r="F26" s="230"/>
    </row>
    <row r="27" spans="1:6" s="6" customFormat="1" ht="18" customHeight="1" x14ac:dyDescent="0.45">
      <c r="A27" s="7"/>
      <c r="B27" s="40" t="s">
        <v>161</v>
      </c>
      <c r="C27" s="212"/>
      <c r="D27" s="86" t="s">
        <v>142</v>
      </c>
      <c r="E27" s="261"/>
      <c r="F27" s="229"/>
    </row>
    <row r="28" spans="1:6" s="6" customFormat="1" ht="18" customHeight="1" x14ac:dyDescent="0.35">
      <c r="A28" s="240"/>
      <c r="B28" s="241"/>
      <c r="C28" s="241"/>
      <c r="D28" s="241"/>
      <c r="E28" s="242"/>
      <c r="F28" s="243"/>
    </row>
    <row r="29" spans="1:6" s="6" customFormat="1" ht="42.75" customHeight="1" x14ac:dyDescent="0.35">
      <c r="A29" s="7"/>
      <c r="B29" s="40" t="s">
        <v>186</v>
      </c>
      <c r="C29" s="239"/>
      <c r="D29" s="86" t="s">
        <v>142</v>
      </c>
      <c r="E29" s="257" t="s">
        <v>187</v>
      </c>
    </row>
    <row r="30" spans="1:6" s="6" customFormat="1" ht="54" customHeight="1" x14ac:dyDescent="0.45">
      <c r="A30" s="7"/>
      <c r="B30" s="244" t="s">
        <v>189</v>
      </c>
      <c r="C30" s="239"/>
      <c r="D30" s="86" t="s">
        <v>142</v>
      </c>
      <c r="E30" s="258"/>
      <c r="F30" s="259" t="str">
        <f>IF((C30&gt;0.5),"A maximum of 50% is permitted for forecast non good work outcomes","")</f>
        <v/>
      </c>
    </row>
    <row r="31" spans="1:6" s="6" customFormat="1" ht="18" customHeight="1" x14ac:dyDescent="0.35">
      <c r="B31" s="12"/>
      <c r="C31" s="81"/>
      <c r="D31" s="129"/>
      <c r="E31" s="209"/>
    </row>
    <row r="32" spans="1:6" s="6" customFormat="1" ht="18" customHeight="1" x14ac:dyDescent="0.45">
      <c r="A32" s="7"/>
      <c r="B32" s="3" t="s">
        <v>81</v>
      </c>
      <c r="C32" s="194"/>
      <c r="D32" s="86" t="s">
        <v>76</v>
      </c>
      <c r="E32" s="80"/>
    </row>
    <row r="33" spans="1:5" s="6" customFormat="1" ht="18" customHeight="1" x14ac:dyDescent="0.45">
      <c r="A33" s="7"/>
      <c r="B33" s="3" t="s">
        <v>144</v>
      </c>
      <c r="C33" s="194"/>
      <c r="D33" s="86" t="s">
        <v>76</v>
      </c>
      <c r="E33" s="254" t="str">
        <f>IF(AND(C33=C34,C34&gt;0),"GLH delivery cannot be online only","")</f>
        <v/>
      </c>
    </row>
    <row r="34" spans="1:5" s="6" customFormat="1" ht="18" customHeight="1" x14ac:dyDescent="0.45">
      <c r="A34" s="7"/>
      <c r="B34" s="4" t="s">
        <v>82</v>
      </c>
      <c r="C34" s="88">
        <f>SUM(C32:C33)</f>
        <v>0</v>
      </c>
      <c r="D34" s="255" t="s">
        <v>83</v>
      </c>
      <c r="E34" s="254" t="str">
        <f>IF(C34&lt;60,"Bootcamps must have a minimum 60 GLH"," ")</f>
        <v>Bootcamps must have a minimum 60 GLH</v>
      </c>
    </row>
    <row r="35" spans="1:5" s="6" customFormat="1" ht="18" customHeight="1" x14ac:dyDescent="0.35">
      <c r="A35" s="7"/>
      <c r="B35" s="3" t="s">
        <v>145</v>
      </c>
      <c r="C35" s="194"/>
      <c r="D35" s="86" t="s">
        <v>76</v>
      </c>
      <c r="E35" s="61"/>
    </row>
    <row r="36" spans="1:5" s="6" customFormat="1" ht="18" customHeight="1" x14ac:dyDescent="0.35">
      <c r="B36" s="12"/>
      <c r="C36" s="81"/>
      <c r="D36" s="107"/>
      <c r="E36" s="8"/>
    </row>
    <row r="37" spans="1:5" s="6" customFormat="1" ht="18" customHeight="1" x14ac:dyDescent="0.35">
      <c r="A37" s="7"/>
      <c r="B37" s="3" t="s">
        <v>84</v>
      </c>
      <c r="C37" s="193"/>
      <c r="D37" s="86" t="s">
        <v>68</v>
      </c>
      <c r="E37" s="8"/>
    </row>
    <row r="38" spans="1:5" s="6" customFormat="1" ht="18" customHeight="1" x14ac:dyDescent="0.35">
      <c r="A38" s="7"/>
      <c r="B38" s="3" t="s">
        <v>85</v>
      </c>
      <c r="C38" s="193"/>
      <c r="D38" s="86" t="s">
        <v>68</v>
      </c>
      <c r="E38" s="8"/>
    </row>
    <row r="39" spans="1:5" s="6" customFormat="1" ht="18" customHeight="1" x14ac:dyDescent="0.35">
      <c r="A39" s="7"/>
      <c r="B39" s="3" t="s">
        <v>86</v>
      </c>
      <c r="C39" s="194"/>
      <c r="D39" s="86" t="s">
        <v>76</v>
      </c>
      <c r="E39" s="8"/>
    </row>
    <row r="40" spans="1:5" s="6" customFormat="1" ht="15.4" x14ac:dyDescent="0.35">
      <c r="A40" s="7"/>
      <c r="B40" s="3" t="s">
        <v>87</v>
      </c>
      <c r="C40" s="194"/>
      <c r="D40" s="86" t="s">
        <v>76</v>
      </c>
      <c r="E40" s="8"/>
    </row>
    <row r="41" spans="1:5" s="6" customFormat="1" ht="35.65" customHeight="1" x14ac:dyDescent="0.35">
      <c r="A41" s="7"/>
      <c r="B41" s="32" t="s">
        <v>195</v>
      </c>
      <c r="C41" s="251">
        <v>0</v>
      </c>
      <c r="D41" s="86" t="s">
        <v>76</v>
      </c>
      <c r="E41" s="8"/>
    </row>
    <row r="42" spans="1:5" s="6" customFormat="1" ht="46.5" customHeight="1" x14ac:dyDescent="0.45">
      <c r="A42" s="7"/>
      <c r="B42" s="32" t="s">
        <v>182</v>
      </c>
      <c r="C42" s="194"/>
      <c r="D42" s="86" t="s">
        <v>76</v>
      </c>
      <c r="E42" s="254" t="str">
        <f>IF(C42=Employers!F28,"","Number of vacancies not matching number of vacancies totals in the Employers tab")</f>
        <v/>
      </c>
    </row>
    <row r="43" spans="1:5" x14ac:dyDescent="0.4">
      <c r="B43" s="13"/>
      <c r="C43" s="11"/>
      <c r="D43" s="13"/>
    </row>
  </sheetData>
  <sheetProtection algorithmName="SHA-512" hashValue="nh/VkBJNdTzWi/Itya48nBKqtiFB9XxOrPkcJZn7++E24Dv99snirzqIS8UiQen/dkX9R4OaStq4T6o0FHZibA==" saltValue="dQnHP8bwjokcG6JpNBOeng==" spinCount="100000" sheet="1" objects="1" scenarios="1"/>
  <conditionalFormatting sqref="C21">
    <cfRule type="cellIs" dxfId="7" priority="14" operator="greaterThan">
      <formula>16</formula>
    </cfRule>
  </conditionalFormatting>
  <conditionalFormatting sqref="C34">
    <cfRule type="cellIs" dxfId="6" priority="11" operator="between">
      <formula>1</formula>
      <formula>59</formula>
    </cfRule>
  </conditionalFormatting>
  <conditionalFormatting sqref="C22">
    <cfRule type="cellIs" dxfId="5" priority="9" operator="greaterThan">
      <formula>16</formula>
    </cfRule>
  </conditionalFormatting>
  <conditionalFormatting sqref="C20">
    <cfRule type="cellIs" dxfId="4" priority="7" operator="between">
      <formula>1</formula>
      <formula>59</formula>
    </cfRule>
  </conditionalFormatting>
  <conditionalFormatting sqref="C30">
    <cfRule type="cellIs" dxfId="3" priority="5" operator="greaterThan">
      <formula>50%</formula>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12" operator="notEqual" id="{6FE39C9D-821F-40F1-98C6-9C4EA7D09368}">
            <xm:f>Employers!$F$28</xm:f>
            <x14:dxf>
              <font>
                <color rgb="FF9C0006"/>
              </font>
              <fill>
                <patternFill>
                  <bgColor rgb="FFFFC7CE"/>
                </patternFill>
              </fill>
            </x14:dxf>
          </x14:cfRule>
          <xm:sqref>C42</xm:sqref>
        </x14:conditionalFormatting>
      </x14:conditionalFormattings>
    </ext>
    <ext xmlns:x14="http://schemas.microsoft.com/office/spreadsheetml/2009/9/main" uri="{CCE6A557-97BC-4b89-ADB6-D9C93CAAB3DF}">
      <x14:dataValidations xmlns:xm="http://schemas.microsoft.com/office/excel/2006/main" count="6">
        <x14:dataValidation type="list" allowBlank="1" showInputMessage="1" showErrorMessage="1" xr:uid="{27F2DDF6-8D50-4B7A-AA81-DE90256C7BB2}">
          <x14:formula1>
            <xm:f>'Data Validation'!$A$3:$A$5</xm:f>
          </x14:formula1>
          <xm:sqref>C14</xm:sqref>
        </x14:dataValidation>
        <x14:dataValidation type="list" allowBlank="1" showInputMessage="1" showErrorMessage="1" xr:uid="{87D7182D-4898-40D7-BB3F-E3AAC6EB54FC}">
          <x14:formula1>
            <xm:f>'Data Validation'!$A$34:$A$37</xm:f>
          </x14:formula1>
          <xm:sqref>C23</xm:sqref>
        </x14:dataValidation>
        <x14:dataValidation type="list" allowBlank="1" showInputMessage="1" showErrorMessage="1" xr:uid="{A2E755B3-D190-4F13-95EF-AD314B7B0F33}">
          <x14:formula1>
            <xm:f>'Data Validation'!$A$7:$A$20</xm:f>
          </x14:formula1>
          <xm:sqref>C17</xm:sqref>
        </x14:dataValidation>
        <x14:dataValidation type="list" allowBlank="1" showInputMessage="1" showErrorMessage="1" xr:uid="{B11EF6B4-BD84-440C-9D4C-3C7D8229322F}">
          <x14:formula1>
            <xm:f>'Data Validation'!$A$39:$A$40</xm:f>
          </x14:formula1>
          <xm:sqref>C24</xm:sqref>
        </x14:dataValidation>
        <x14:dataValidation type="list" allowBlank="1" showInputMessage="1" showErrorMessage="1" xr:uid="{B04F6B5D-E81D-44D3-919E-254F86E64F33}">
          <x14:formula1>
            <xm:f>'Data Validation'!$A$29</xm:f>
          </x14:formula1>
          <xm:sqref>C20</xm:sqref>
        </x14:dataValidation>
        <x14:dataValidation type="list" allowBlank="1" showInputMessage="1" showErrorMessage="1" xr:uid="{6F2A990E-4CE3-4448-8E80-7B5E57F698D3}">
          <x14:formula1>
            <xm:f>'Data Validation'!$A$22:$A$25</xm:f>
          </x14:formula1>
          <xm:sqref>C20:C21 C23:C24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6C5D79-EC5D-489A-90E4-D5CB67BACB59}">
  <sheetPr>
    <tabColor rgb="FF92D050"/>
  </sheetPr>
  <dimension ref="A2:E44"/>
  <sheetViews>
    <sheetView zoomScale="85" zoomScaleNormal="85" workbookViewId="0">
      <pane xSplit="1" ySplit="8" topLeftCell="B9" activePane="bottomRight" state="frozen"/>
      <selection pane="topRight" activeCell="B1" sqref="B1"/>
      <selection pane="bottomLeft" activeCell="A9" sqref="A9"/>
      <selection pane="bottomRight" activeCell="C36" sqref="C36"/>
    </sheetView>
  </sheetViews>
  <sheetFormatPr defaultColWidth="9.3046875" defaultRowHeight="15" x14ac:dyDescent="0.35"/>
  <cols>
    <col min="1" max="1" width="3.3046875" style="14" customWidth="1"/>
    <col min="2" max="2" width="67.53515625" style="14" customWidth="1"/>
    <col min="3" max="3" width="51" style="14" customWidth="1"/>
    <col min="4" max="4" width="98.69140625" style="14" bestFit="1" customWidth="1"/>
    <col min="5" max="5" width="19.84375" style="14" customWidth="1"/>
    <col min="6" max="16384" width="9.3046875" style="14"/>
  </cols>
  <sheetData>
    <row r="2" spans="1:5" ht="36.4" customHeight="1" x14ac:dyDescent="0.35">
      <c r="B2" s="64" t="s">
        <v>15</v>
      </c>
      <c r="C2" s="65"/>
    </row>
    <row r="3" spans="1:5" x14ac:dyDescent="0.35">
      <c r="B3" s="46"/>
      <c r="C3" s="46"/>
    </row>
    <row r="4" spans="1:5" ht="18" customHeight="1" x14ac:dyDescent="0.35">
      <c r="A4" s="26"/>
      <c r="B4" s="3" t="s">
        <v>32</v>
      </c>
      <c r="C4" s="106" t="str">
        <f>IFERROR(IF('Course outline'!$C$12=0,"",'Course outline'!$C$12),"")</f>
        <v/>
      </c>
      <c r="D4" s="27"/>
    </row>
    <row r="5" spans="1:5" ht="18" customHeight="1" x14ac:dyDescent="0.35">
      <c r="A5" s="26"/>
      <c r="B5" s="3" t="s">
        <v>69</v>
      </c>
      <c r="C5" s="106" t="str">
        <f>IFERROR(IF('Course outline'!$C$13=0,"",'Course outline'!$C$13),"")</f>
        <v/>
      </c>
      <c r="D5" s="27"/>
    </row>
    <row r="6" spans="1:5" ht="18" customHeight="1" x14ac:dyDescent="0.35">
      <c r="A6" s="26"/>
      <c r="B6" s="3" t="s">
        <v>88</v>
      </c>
      <c r="C6" s="106" t="str">
        <f>IFERROR(IF('Course outline'!C19=0,"",'Course outline'!C19),"")</f>
        <v/>
      </c>
      <c r="D6" s="27"/>
    </row>
    <row r="7" spans="1:5" ht="18" customHeight="1" x14ac:dyDescent="0.35">
      <c r="A7" s="26"/>
      <c r="B7" s="3" t="s">
        <v>78</v>
      </c>
      <c r="C7" s="106" t="str">
        <f>IFERROR(IF('Course outline'!C20=0,"",'Course outline'!C20),"")</f>
        <v>Employer Co-funded</v>
      </c>
      <c r="D7" s="27"/>
    </row>
    <row r="8" spans="1:5" ht="18" customHeight="1" x14ac:dyDescent="0.35">
      <c r="A8" s="26"/>
      <c r="B8" s="3" t="s">
        <v>150</v>
      </c>
      <c r="C8" s="106" t="str">
        <f>IFERROR(IF('Course outline'!C34=0,"",'Course outline'!C34),"")</f>
        <v/>
      </c>
      <c r="D8" s="27"/>
    </row>
    <row r="9" spans="1:5" ht="18" customHeight="1" x14ac:dyDescent="0.35">
      <c r="A9" s="26"/>
      <c r="B9" s="62"/>
      <c r="C9" s="208"/>
      <c r="D9" s="27"/>
    </row>
    <row r="10" spans="1:5" ht="6.75" customHeight="1" x14ac:dyDescent="0.35">
      <c r="B10" s="66"/>
      <c r="C10" s="48"/>
    </row>
    <row r="11" spans="1:5" ht="18" customHeight="1" x14ac:dyDescent="0.35">
      <c r="A11" s="26"/>
      <c r="B11" s="56" t="s">
        <v>89</v>
      </c>
      <c r="C11" s="74"/>
      <c r="D11" s="27"/>
    </row>
    <row r="12" spans="1:5" ht="18" customHeight="1" x14ac:dyDescent="0.35">
      <c r="A12" s="26"/>
      <c r="B12" s="75" t="s">
        <v>90</v>
      </c>
      <c r="C12" s="76"/>
      <c r="D12" s="27"/>
    </row>
    <row r="13" spans="1:5" ht="13.5" customHeight="1" x14ac:dyDescent="0.35">
      <c r="A13" s="26"/>
      <c r="B13" s="75" t="s">
        <v>91</v>
      </c>
      <c r="C13" s="76"/>
      <c r="D13" s="27"/>
    </row>
    <row r="14" spans="1:5" ht="9" customHeight="1" x14ac:dyDescent="0.35">
      <c r="A14" s="26"/>
      <c r="B14" s="73"/>
      <c r="C14" s="77"/>
      <c r="D14" s="27"/>
    </row>
    <row r="15" spans="1:5" ht="45" customHeight="1" x14ac:dyDescent="0.35">
      <c r="A15" s="26"/>
      <c r="B15" s="69" t="s">
        <v>92</v>
      </c>
      <c r="C15" s="198"/>
      <c r="D15" s="27"/>
      <c r="E15" s="63"/>
    </row>
    <row r="16" spans="1:5" ht="54.75" customHeight="1" x14ac:dyDescent="0.35">
      <c r="A16" s="26"/>
      <c r="B16" s="67" t="s">
        <v>141</v>
      </c>
      <c r="C16" s="197"/>
      <c r="D16" s="27"/>
      <c r="E16" s="63"/>
    </row>
    <row r="17" spans="1:5" ht="18" customHeight="1" x14ac:dyDescent="0.35">
      <c r="A17" s="26"/>
      <c r="B17" s="68" t="s">
        <v>152</v>
      </c>
      <c r="C17" s="89">
        <f>SUM(C15:C16)</f>
        <v>0</v>
      </c>
      <c r="D17" s="27"/>
      <c r="E17" s="63"/>
    </row>
    <row r="18" spans="1:5" ht="30.75" customHeight="1" x14ac:dyDescent="0.35">
      <c r="A18" s="26"/>
      <c r="B18" s="68" t="s">
        <v>93</v>
      </c>
      <c r="C18" s="89" t="str">
        <f>IFERROR(SUM(C17/C8),"")</f>
        <v/>
      </c>
      <c r="D18" s="27"/>
      <c r="E18" s="63"/>
    </row>
    <row r="19" spans="1:5" ht="18.75" customHeight="1" x14ac:dyDescent="0.35">
      <c r="B19" s="66"/>
      <c r="C19" s="48"/>
    </row>
    <row r="20" spans="1:5" ht="18.75" customHeight="1" x14ac:dyDescent="0.35">
      <c r="A20" s="26"/>
      <c r="B20" s="68" t="s">
        <v>153</v>
      </c>
      <c r="C20" s="106">
        <f>'Course outline'!C27</f>
        <v>0</v>
      </c>
      <c r="D20" s="27"/>
    </row>
    <row r="21" spans="1:5" ht="18.75" customHeight="1" x14ac:dyDescent="0.35">
      <c r="A21" s="26"/>
      <c r="B21" s="68" t="s">
        <v>155</v>
      </c>
      <c r="C21" s="222">
        <f>C20*(C17*0.9)</f>
        <v>0</v>
      </c>
      <c r="D21" s="27"/>
    </row>
    <row r="22" spans="1:5" ht="18.75" customHeight="1" x14ac:dyDescent="0.35">
      <c r="A22" s="26"/>
      <c r="B22" s="68" t="s">
        <v>157</v>
      </c>
      <c r="C22" s="222">
        <f>C20*(C17*0.1)</f>
        <v>0</v>
      </c>
      <c r="D22" s="27"/>
    </row>
    <row r="23" spans="1:5" ht="18.75" customHeight="1" x14ac:dyDescent="0.35">
      <c r="A23" s="26"/>
      <c r="B23" s="48"/>
      <c r="C23" s="48"/>
      <c r="D23" s="27"/>
    </row>
    <row r="24" spans="1:5" ht="18.75" customHeight="1" x14ac:dyDescent="0.35">
      <c r="A24" s="26"/>
      <c r="B24" s="68" t="s">
        <v>154</v>
      </c>
      <c r="C24" s="106">
        <f>'Course outline'!C26</f>
        <v>0</v>
      </c>
      <c r="D24" s="27"/>
    </row>
    <row r="25" spans="1:5" ht="18.75" customHeight="1" x14ac:dyDescent="0.35">
      <c r="A25" s="26"/>
      <c r="B25" s="68" t="s">
        <v>156</v>
      </c>
      <c r="C25" s="222">
        <f>C24*C17*0.7</f>
        <v>0</v>
      </c>
      <c r="D25" s="27"/>
    </row>
    <row r="26" spans="1:5" ht="18.75" customHeight="1" x14ac:dyDescent="0.35">
      <c r="A26" s="26"/>
      <c r="B26" s="68" t="s">
        <v>158</v>
      </c>
      <c r="C26" s="222">
        <f>C24*C17*0.3</f>
        <v>0</v>
      </c>
      <c r="D26" s="27"/>
    </row>
    <row r="27" spans="1:5" ht="18.75" customHeight="1" x14ac:dyDescent="0.35">
      <c r="A27" s="26"/>
      <c r="B27" s="220"/>
      <c r="C27" s="221"/>
      <c r="D27" s="27"/>
    </row>
    <row r="28" spans="1:5" ht="18" customHeight="1" x14ac:dyDescent="0.35">
      <c r="A28" s="26"/>
      <c r="B28" s="3" t="s">
        <v>94</v>
      </c>
      <c r="C28" s="89">
        <f>IFERROR(SUM('Course outline'!C19*C17),"")</f>
        <v>0</v>
      </c>
      <c r="D28" s="223"/>
    </row>
    <row r="29" spans="1:5" ht="18" customHeight="1" x14ac:dyDescent="0.45">
      <c r="A29" s="26"/>
      <c r="B29" s="3" t="s">
        <v>95</v>
      </c>
      <c r="C29" s="228">
        <f>C21+C25</f>
        <v>0</v>
      </c>
      <c r="D29" s="224" t="s">
        <v>160</v>
      </c>
      <c r="E29" s="256" t="str">
        <f>IF(C29&gt;250000,"Maximum bootcamp proposal is £250k"," ")</f>
        <v xml:space="preserve"> </v>
      </c>
    </row>
    <row r="30" spans="1:5" ht="18" customHeight="1" x14ac:dyDescent="0.35">
      <c r="B30" s="3" t="s">
        <v>159</v>
      </c>
      <c r="C30" s="89">
        <f>C26+C22</f>
        <v>0</v>
      </c>
      <c r="D30" s="47"/>
    </row>
    <row r="32" spans="1:5" x14ac:dyDescent="0.35">
      <c r="B32" s="46"/>
      <c r="C32" s="46"/>
    </row>
    <row r="33" spans="1:4" ht="22.5" customHeight="1" x14ac:dyDescent="0.35">
      <c r="A33" s="26"/>
      <c r="B33" s="56" t="s">
        <v>96</v>
      </c>
      <c r="C33" s="74"/>
      <c r="D33" s="27"/>
    </row>
    <row r="34" spans="1:4" ht="26.25" customHeight="1" x14ac:dyDescent="0.35">
      <c r="A34" s="26"/>
      <c r="B34" s="75" t="s">
        <v>97</v>
      </c>
      <c r="C34" s="76"/>
      <c r="D34" s="27"/>
    </row>
    <row r="35" spans="1:4" ht="18" customHeight="1" x14ac:dyDescent="0.35">
      <c r="A35" s="26"/>
      <c r="B35" s="3" t="s">
        <v>98</v>
      </c>
      <c r="C35" s="87" t="s">
        <v>99</v>
      </c>
      <c r="D35" s="27"/>
    </row>
    <row r="36" spans="1:4" ht="18" customHeight="1" x14ac:dyDescent="0.35">
      <c r="A36" s="26"/>
      <c r="B36" s="72" t="s">
        <v>100</v>
      </c>
      <c r="C36" s="198"/>
      <c r="D36" s="27"/>
    </row>
    <row r="37" spans="1:4" ht="18" customHeight="1" x14ac:dyDescent="0.35">
      <c r="A37" s="26"/>
      <c r="B37" s="72" t="s">
        <v>101</v>
      </c>
      <c r="C37" s="198"/>
      <c r="D37" s="27"/>
    </row>
    <row r="38" spans="1:4" ht="18" customHeight="1" x14ac:dyDescent="0.35">
      <c r="A38" s="26"/>
      <c r="B38" s="30" t="s">
        <v>102</v>
      </c>
      <c r="C38" s="199"/>
      <c r="D38" s="27"/>
    </row>
    <row r="39" spans="1:4" ht="18" customHeight="1" x14ac:dyDescent="0.35">
      <c r="A39" s="26"/>
      <c r="B39" s="30" t="s">
        <v>103</v>
      </c>
      <c r="C39" s="199"/>
      <c r="D39" s="27"/>
    </row>
    <row r="40" spans="1:4" ht="18" customHeight="1" x14ac:dyDescent="0.35">
      <c r="A40" s="26"/>
      <c r="B40" s="3" t="s">
        <v>104</v>
      </c>
      <c r="C40" s="87" t="s">
        <v>99</v>
      </c>
      <c r="D40" s="27"/>
    </row>
    <row r="41" spans="1:4" ht="18" customHeight="1" x14ac:dyDescent="0.35">
      <c r="A41" s="26"/>
      <c r="B41" s="30" t="s">
        <v>105</v>
      </c>
      <c r="C41" s="199"/>
      <c r="D41" s="27"/>
    </row>
    <row r="42" spans="1:4" ht="18" customHeight="1" x14ac:dyDescent="0.35">
      <c r="A42" s="26"/>
      <c r="B42" s="30" t="s">
        <v>106</v>
      </c>
      <c r="C42" s="199"/>
      <c r="D42" s="27"/>
    </row>
    <row r="43" spans="1:4" ht="31.5" customHeight="1" x14ac:dyDescent="0.35">
      <c r="A43" s="26"/>
      <c r="B43" s="49" t="s">
        <v>107</v>
      </c>
      <c r="C43" s="199"/>
      <c r="D43" s="27"/>
    </row>
    <row r="44" spans="1:4" x14ac:dyDescent="0.35">
      <c r="B44" s="47"/>
      <c r="C44" s="47"/>
    </row>
  </sheetData>
  <sheetProtection algorithmName="SHA-512" hashValue="Hiqo4FyBLOSqoCMb5jQ7b/QHqRiSkL24LIsL+zmtzOh69iwDzLJuqfm8UNfw46DvuoHvpCX4FxgNpzXz4XZt3g==" saltValue="bPECe+uvqrqqInCudx/qqA==" spinCount="100000" sheet="1" selectLockedCells="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09AB0-0DC7-427B-8436-5AD457C8BC9F}">
  <sheetPr>
    <tabColor rgb="FFFFC000"/>
  </sheetPr>
  <dimension ref="A1:O29"/>
  <sheetViews>
    <sheetView workbookViewId="0">
      <pane xSplit="3" ySplit="5" topLeftCell="D6" activePane="bottomRight" state="frozen"/>
      <selection pane="topRight" activeCell="D1" sqref="D1"/>
      <selection pane="bottomLeft" activeCell="A6" sqref="A6"/>
      <selection pane="bottomRight" activeCell="C8" sqref="C8"/>
    </sheetView>
  </sheetViews>
  <sheetFormatPr defaultColWidth="9.3046875" defaultRowHeight="16.5" customHeight="1" x14ac:dyDescent="0.4"/>
  <cols>
    <col min="1" max="1" width="2" style="16" customWidth="1"/>
    <col min="2" max="2" width="18.15234375" style="16" customWidth="1"/>
    <col min="3" max="3" width="51.15234375" style="16" customWidth="1"/>
    <col min="4" max="4" width="29.84375" style="16" customWidth="1"/>
    <col min="5" max="5" width="31.3828125" style="16" customWidth="1"/>
    <col min="6" max="7" width="35.15234375" style="16" customWidth="1"/>
    <col min="8" max="8" width="45.69140625" style="16" customWidth="1"/>
    <col min="9" max="16384" width="9.3046875" style="16"/>
  </cols>
  <sheetData>
    <row r="1" spans="1:9" ht="8.25" customHeight="1" x14ac:dyDescent="0.4">
      <c r="B1" s="17"/>
      <c r="C1" s="17"/>
      <c r="D1" s="17"/>
      <c r="E1" s="17"/>
      <c r="F1" s="17"/>
      <c r="G1" s="17"/>
    </row>
    <row r="2" spans="1:9" ht="38.25" customHeight="1" x14ac:dyDescent="0.4">
      <c r="B2" s="18" t="s">
        <v>18</v>
      </c>
      <c r="C2" s="19"/>
      <c r="D2" s="19"/>
      <c r="E2" s="19"/>
      <c r="F2" s="19"/>
      <c r="G2" s="19"/>
      <c r="H2" s="20"/>
    </row>
    <row r="3" spans="1:9" ht="16.5" customHeight="1" x14ac:dyDescent="0.4">
      <c r="B3" s="23"/>
      <c r="C3" s="23"/>
    </row>
    <row r="4" spans="1:9" s="14" customFormat="1" ht="18" customHeight="1" x14ac:dyDescent="0.35">
      <c r="A4" s="26"/>
      <c r="B4" s="3" t="s">
        <v>32</v>
      </c>
      <c r="C4" s="106" t="str">
        <f>IFERROR(IF('Course outline'!$C$12=0,"",'Course outline'!$C$12),"")</f>
        <v/>
      </c>
      <c r="D4" s="28"/>
      <c r="E4" s="15"/>
      <c r="F4" s="15"/>
      <c r="G4" s="15"/>
    </row>
    <row r="5" spans="1:9" s="14" customFormat="1" ht="18" customHeight="1" x14ac:dyDescent="0.35">
      <c r="A5" s="26"/>
      <c r="B5" s="3" t="s">
        <v>69</v>
      </c>
      <c r="C5" s="106" t="str">
        <f>IFERROR(IF('Course outline'!$C$13=0,"",'Course outline'!$C$13),"")</f>
        <v/>
      </c>
      <c r="D5" s="28"/>
      <c r="E5" s="15"/>
      <c r="F5" s="15"/>
      <c r="G5" s="15"/>
    </row>
    <row r="6" spans="1:9" ht="15" x14ac:dyDescent="0.4">
      <c r="B6" s="29"/>
      <c r="C6" s="29"/>
      <c r="D6" s="17"/>
      <c r="E6" s="17"/>
      <c r="F6" s="17"/>
      <c r="G6" s="17"/>
    </row>
    <row r="7" spans="1:9" ht="57.75" customHeight="1" x14ac:dyDescent="0.4">
      <c r="A7" s="21"/>
      <c r="B7" s="25" t="s">
        <v>108</v>
      </c>
      <c r="C7" s="25" t="s">
        <v>109</v>
      </c>
      <c r="D7" s="25" t="s">
        <v>110</v>
      </c>
      <c r="E7" s="25" t="s">
        <v>111</v>
      </c>
      <c r="F7" s="33" t="s">
        <v>162</v>
      </c>
      <c r="G7" s="33" t="s">
        <v>163</v>
      </c>
      <c r="H7" s="25" t="s">
        <v>112</v>
      </c>
      <c r="I7" s="22"/>
    </row>
    <row r="8" spans="1:9" s="14" customFormat="1" ht="18" customHeight="1" x14ac:dyDescent="0.35">
      <c r="A8" s="26"/>
      <c r="B8" s="109">
        <v>1</v>
      </c>
      <c r="C8" s="200"/>
      <c r="D8" s="201"/>
      <c r="E8" s="201"/>
      <c r="F8" s="196"/>
      <c r="G8" s="196"/>
      <c r="H8" s="201"/>
      <c r="I8" s="27"/>
    </row>
    <row r="9" spans="1:9" s="14" customFormat="1" ht="18" customHeight="1" x14ac:dyDescent="0.35">
      <c r="A9" s="26"/>
      <c r="B9" s="109">
        <v>2</v>
      </c>
      <c r="C9" s="200"/>
      <c r="D9" s="201"/>
      <c r="E9" s="201"/>
      <c r="F9" s="196"/>
      <c r="G9" s="196"/>
      <c r="H9" s="201"/>
      <c r="I9" s="27"/>
    </row>
    <row r="10" spans="1:9" s="14" customFormat="1" ht="18" customHeight="1" x14ac:dyDescent="0.35">
      <c r="A10" s="26"/>
      <c r="B10" s="109">
        <v>3</v>
      </c>
      <c r="C10" s="200"/>
      <c r="D10" s="201"/>
      <c r="E10" s="201"/>
      <c r="F10" s="196"/>
      <c r="G10" s="196"/>
      <c r="H10" s="201"/>
      <c r="I10" s="27"/>
    </row>
    <row r="11" spans="1:9" s="14" customFormat="1" ht="18" customHeight="1" x14ac:dyDescent="0.35">
      <c r="A11" s="26"/>
      <c r="B11" s="109">
        <v>4</v>
      </c>
      <c r="C11" s="200"/>
      <c r="D11" s="201"/>
      <c r="E11" s="201"/>
      <c r="F11" s="196"/>
      <c r="G11" s="196"/>
      <c r="H11" s="201"/>
      <c r="I11" s="27"/>
    </row>
    <row r="12" spans="1:9" s="14" customFormat="1" ht="18" customHeight="1" x14ac:dyDescent="0.35">
      <c r="A12" s="26"/>
      <c r="B12" s="109">
        <v>5</v>
      </c>
      <c r="C12" s="200"/>
      <c r="D12" s="201"/>
      <c r="E12" s="201"/>
      <c r="F12" s="196"/>
      <c r="G12" s="196"/>
      <c r="H12" s="201"/>
      <c r="I12" s="27"/>
    </row>
    <row r="13" spans="1:9" s="14" customFormat="1" ht="18" customHeight="1" x14ac:dyDescent="0.35">
      <c r="A13" s="26"/>
      <c r="B13" s="109">
        <v>6</v>
      </c>
      <c r="C13" s="200"/>
      <c r="D13" s="201"/>
      <c r="E13" s="201"/>
      <c r="F13" s="196"/>
      <c r="G13" s="196"/>
      <c r="H13" s="201"/>
      <c r="I13" s="27"/>
    </row>
    <row r="14" spans="1:9" s="14" customFormat="1" ht="18" customHeight="1" x14ac:dyDescent="0.35">
      <c r="A14" s="26"/>
      <c r="B14" s="109">
        <v>7</v>
      </c>
      <c r="C14" s="200"/>
      <c r="D14" s="201"/>
      <c r="E14" s="201"/>
      <c r="F14" s="196"/>
      <c r="G14" s="196"/>
      <c r="H14" s="201"/>
      <c r="I14" s="27"/>
    </row>
    <row r="15" spans="1:9" s="14" customFormat="1" ht="18" customHeight="1" x14ac:dyDescent="0.35">
      <c r="A15" s="26"/>
      <c r="B15" s="109">
        <v>8</v>
      </c>
      <c r="C15" s="200"/>
      <c r="D15" s="201"/>
      <c r="E15" s="201"/>
      <c r="F15" s="196"/>
      <c r="G15" s="196"/>
      <c r="H15" s="201"/>
      <c r="I15" s="27"/>
    </row>
    <row r="16" spans="1:9" s="14" customFormat="1" ht="18" customHeight="1" x14ac:dyDescent="0.35">
      <c r="A16" s="26"/>
      <c r="B16" s="109">
        <v>9</v>
      </c>
      <c r="C16" s="200"/>
      <c r="D16" s="201"/>
      <c r="E16" s="201"/>
      <c r="F16" s="196"/>
      <c r="G16" s="196"/>
      <c r="H16" s="201"/>
      <c r="I16" s="27"/>
    </row>
    <row r="17" spans="1:15" s="14" customFormat="1" ht="18" customHeight="1" x14ac:dyDescent="0.35">
      <c r="A17" s="26"/>
      <c r="B17" s="109">
        <v>10</v>
      </c>
      <c r="C17" s="200"/>
      <c r="D17" s="201"/>
      <c r="E17" s="201"/>
      <c r="F17" s="196"/>
      <c r="G17" s="196"/>
      <c r="H17" s="201"/>
      <c r="I17" s="27"/>
    </row>
    <row r="18" spans="1:15" s="14" customFormat="1" ht="18" customHeight="1" x14ac:dyDescent="0.35">
      <c r="A18" s="26"/>
      <c r="B18" s="109">
        <v>11</v>
      </c>
      <c r="C18" s="200"/>
      <c r="D18" s="201"/>
      <c r="E18" s="201"/>
      <c r="F18" s="196"/>
      <c r="G18" s="196"/>
      <c r="H18" s="201"/>
      <c r="I18" s="27"/>
    </row>
    <row r="19" spans="1:15" s="14" customFormat="1" ht="18" customHeight="1" x14ac:dyDescent="0.35">
      <c r="A19" s="26"/>
      <c r="B19" s="109">
        <v>12</v>
      </c>
      <c r="C19" s="200"/>
      <c r="D19" s="201"/>
      <c r="E19" s="201"/>
      <c r="F19" s="196"/>
      <c r="G19" s="196"/>
      <c r="H19" s="201"/>
      <c r="I19" s="27"/>
    </row>
    <row r="20" spans="1:15" s="14" customFormat="1" ht="18" customHeight="1" x14ac:dyDescent="0.35">
      <c r="A20" s="26"/>
      <c r="B20" s="109">
        <v>13</v>
      </c>
      <c r="C20" s="200"/>
      <c r="D20" s="201"/>
      <c r="E20" s="201"/>
      <c r="F20" s="196"/>
      <c r="G20" s="196"/>
      <c r="H20" s="201"/>
      <c r="I20" s="27"/>
    </row>
    <row r="21" spans="1:15" s="14" customFormat="1" ht="18" customHeight="1" x14ac:dyDescent="0.35">
      <c r="A21" s="26"/>
      <c r="B21" s="109">
        <v>14</v>
      </c>
      <c r="C21" s="200"/>
      <c r="D21" s="201"/>
      <c r="E21" s="201"/>
      <c r="F21" s="196"/>
      <c r="G21" s="196"/>
      <c r="H21" s="201"/>
      <c r="I21" s="27"/>
    </row>
    <row r="22" spans="1:15" s="14" customFormat="1" ht="18" customHeight="1" x14ac:dyDescent="0.35">
      <c r="A22" s="26"/>
      <c r="B22" s="109">
        <v>15</v>
      </c>
      <c r="C22" s="200"/>
      <c r="D22" s="201"/>
      <c r="E22" s="201"/>
      <c r="F22" s="196"/>
      <c r="G22" s="196"/>
      <c r="H22" s="201"/>
      <c r="I22" s="27"/>
    </row>
    <row r="23" spans="1:15" s="14" customFormat="1" ht="18" customHeight="1" x14ac:dyDescent="0.35">
      <c r="A23" s="26"/>
      <c r="B23" s="109">
        <v>16</v>
      </c>
      <c r="C23" s="200"/>
      <c r="D23" s="201"/>
      <c r="E23" s="201"/>
      <c r="F23" s="196"/>
      <c r="G23" s="196"/>
      <c r="H23" s="201"/>
      <c r="I23" s="27"/>
    </row>
    <row r="24" spans="1:15" s="14" customFormat="1" ht="18" customHeight="1" x14ac:dyDescent="0.35">
      <c r="A24" s="26"/>
      <c r="B24" s="109">
        <v>17</v>
      </c>
      <c r="C24" s="200"/>
      <c r="D24" s="201"/>
      <c r="E24" s="201"/>
      <c r="F24" s="196"/>
      <c r="G24" s="196"/>
      <c r="H24" s="201"/>
      <c r="I24" s="27"/>
    </row>
    <row r="25" spans="1:15" s="14" customFormat="1" ht="18" customHeight="1" x14ac:dyDescent="0.35">
      <c r="A25" s="26"/>
      <c r="B25" s="109">
        <v>18</v>
      </c>
      <c r="C25" s="200"/>
      <c r="D25" s="201"/>
      <c r="E25" s="201"/>
      <c r="F25" s="196"/>
      <c r="G25" s="196"/>
      <c r="H25" s="201"/>
      <c r="I25" s="27"/>
    </row>
    <row r="26" spans="1:15" s="14" customFormat="1" ht="18" customHeight="1" x14ac:dyDescent="0.35">
      <c r="A26" s="26"/>
      <c r="B26" s="109">
        <v>19</v>
      </c>
      <c r="C26" s="200"/>
      <c r="D26" s="201"/>
      <c r="E26" s="201"/>
      <c r="F26" s="196"/>
      <c r="G26" s="196"/>
      <c r="H26" s="201"/>
      <c r="I26" s="27"/>
    </row>
    <row r="27" spans="1:15" s="14" customFormat="1" ht="18" customHeight="1" x14ac:dyDescent="0.35">
      <c r="A27" s="26"/>
      <c r="B27" s="109">
        <v>20</v>
      </c>
      <c r="C27" s="200"/>
      <c r="D27" s="201"/>
      <c r="E27" s="201"/>
      <c r="F27" s="202"/>
      <c r="G27" s="202"/>
      <c r="H27" s="201"/>
      <c r="I27" s="27"/>
    </row>
    <row r="28" spans="1:15" ht="18" customHeight="1" x14ac:dyDescent="0.45">
      <c r="B28" s="24"/>
      <c r="C28" s="24"/>
      <c r="D28" s="24"/>
      <c r="E28" s="31"/>
      <c r="F28" s="110">
        <f>SUM(F8:F27)</f>
        <v>0</v>
      </c>
      <c r="G28" s="225"/>
      <c r="H28" s="254" t="str">
        <f>IF(F28='Course outline'!C42,"","Number of vacancies not matching number of learner spaces at Cell C42 in the Course Outline tab")</f>
        <v/>
      </c>
      <c r="J28" s="14"/>
      <c r="K28" s="14"/>
      <c r="L28" s="14"/>
      <c r="M28" s="14"/>
      <c r="N28" s="14"/>
      <c r="O28" s="14"/>
    </row>
    <row r="29" spans="1:15" ht="16.5" customHeight="1" x14ac:dyDescent="0.4">
      <c r="F29" s="24"/>
      <c r="G29" s="24"/>
      <c r="J29" s="14"/>
    </row>
  </sheetData>
  <sheetProtection algorithmName="SHA-512" hashValue="GHe68Zg6mUSYUhszbVjkmnoq9UtbKgOl15PHljmwJjKgIvyru94CXQHlbXuvghKSD966VKKY3ruF5mLIGKa6vw==" saltValue="rNMNBFVYCprynvCu3lh+6A==" spinCount="100000" sheet="1" selectLockedCells="1"/>
  <dataValidations count="2">
    <dataValidation type="list" allowBlank="1" showInputMessage="1" showErrorMessage="1" sqref="D8:D26" xr:uid="{B56ECF8C-F931-4CD9-AE28-C4520FACB1CC}">
      <formula1>"Large Employer, SME"</formula1>
    </dataValidation>
    <dataValidation type="list" allowBlank="1" showInputMessage="1" showErrorMessage="1" sqref="G8:G27" xr:uid="{C3BB95FC-6B54-42A9-9289-0D779374A0E2}">
      <formula1>"Yes, No, TBC"</formula1>
    </dataValidation>
  </dataValidation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1" operator="notEqual" id="{BE5050A8-6F32-44D1-9BFE-CE90699E486E}">
            <xm:f>'Course outline'!$C$42</xm:f>
            <x14:dxf>
              <font>
                <color rgb="FF9C0006"/>
              </font>
              <fill>
                <patternFill>
                  <bgColor rgb="FFFFC7CE"/>
                </patternFill>
              </fill>
            </x14:dxf>
          </x14:cfRule>
          <xm:sqref>F28:G28</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A9DAA438-2D09-462F-8929-AE66A1B73121}">
          <x14:formula1>
            <xm:f>'Data Validation'!$A$48:$A$50</xm:f>
          </x14:formula1>
          <xm:sqref>H8:H27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B725F-C80D-47E4-838D-D6EB227E4A9B}">
  <sheetPr>
    <tabColor rgb="FF00B0F0"/>
  </sheetPr>
  <dimension ref="A2:M28"/>
  <sheetViews>
    <sheetView topLeftCell="A11" zoomScale="85" zoomScaleNormal="85" workbookViewId="0">
      <selection activeCell="E24" sqref="E24"/>
    </sheetView>
  </sheetViews>
  <sheetFormatPr defaultColWidth="9.3046875" defaultRowHeight="15" x14ac:dyDescent="0.4"/>
  <cols>
    <col min="1" max="1" width="2.53515625" style="16" customWidth="1"/>
    <col min="2" max="2" width="12.84375" style="16" customWidth="1"/>
    <col min="3" max="3" width="79.3046875" style="16" customWidth="1"/>
    <col min="4" max="4" width="14" style="118" customWidth="1"/>
    <col min="5" max="5" width="26.3828125" style="16" customWidth="1"/>
    <col min="6" max="16384" width="9.3046875" style="16"/>
  </cols>
  <sheetData>
    <row r="2" spans="1:6" ht="33.75" customHeight="1" x14ac:dyDescent="0.4">
      <c r="B2" s="42" t="s">
        <v>20</v>
      </c>
      <c r="C2" s="43"/>
      <c r="D2" s="113"/>
      <c r="E2" s="43"/>
      <c r="F2" s="44"/>
    </row>
    <row r="3" spans="1:6" s="14" customFormat="1" ht="18" customHeight="1" x14ac:dyDescent="0.35">
      <c r="B3" s="46"/>
      <c r="C3" s="46"/>
      <c r="D3" s="45"/>
    </row>
    <row r="4" spans="1:6" s="14" customFormat="1" ht="18" customHeight="1" x14ac:dyDescent="0.35">
      <c r="A4" s="26"/>
      <c r="B4" s="3" t="s">
        <v>32</v>
      </c>
      <c r="C4" s="106" t="str">
        <f>IFERROR(IF('Course outline'!$C$12=0,"",'Course outline'!$C$12),"")</f>
        <v/>
      </c>
      <c r="D4" s="114"/>
    </row>
    <row r="5" spans="1:6" s="14" customFormat="1" ht="18" customHeight="1" x14ac:dyDescent="0.35">
      <c r="A5" s="26"/>
      <c r="B5" s="3" t="s">
        <v>69</v>
      </c>
      <c r="C5" s="106" t="str">
        <f>IFERROR(IF('Course outline'!$C$13=0,"",'Course outline'!$C$13),"")</f>
        <v/>
      </c>
      <c r="D5" s="114"/>
    </row>
    <row r="6" spans="1:6" s="14" customFormat="1" ht="18" customHeight="1" x14ac:dyDescent="0.35">
      <c r="B6" s="47"/>
      <c r="C6" s="47"/>
      <c r="D6" s="45"/>
    </row>
    <row r="7" spans="1:6" s="14" customFormat="1" ht="18" customHeight="1" x14ac:dyDescent="0.35">
      <c r="B7" s="14" t="s">
        <v>113</v>
      </c>
      <c r="D7" s="45"/>
    </row>
    <row r="8" spans="1:6" s="14" customFormat="1" ht="18" customHeight="1" x14ac:dyDescent="0.35">
      <c r="B8" s="46" t="s">
        <v>114</v>
      </c>
      <c r="C8" s="46"/>
      <c r="D8" s="115"/>
      <c r="E8" s="46"/>
    </row>
    <row r="9" spans="1:6" s="14" customFormat="1" ht="12" customHeight="1" x14ac:dyDescent="0.35">
      <c r="B9" s="46"/>
      <c r="C9" s="46"/>
      <c r="D9" s="115"/>
      <c r="E9" s="46"/>
    </row>
    <row r="10" spans="1:6" s="14" customFormat="1" ht="81" customHeight="1" x14ac:dyDescent="0.35">
      <c r="A10" s="26"/>
      <c r="B10" s="38" t="s">
        <v>115</v>
      </c>
      <c r="C10" s="39" t="s">
        <v>180</v>
      </c>
      <c r="D10" s="116" t="s">
        <v>116</v>
      </c>
      <c r="E10" s="32" t="s">
        <v>117</v>
      </c>
      <c r="F10" s="27"/>
    </row>
    <row r="11" spans="1:6" s="14" customFormat="1" ht="18" customHeight="1" x14ac:dyDescent="0.35">
      <c r="A11" s="26"/>
      <c r="B11" s="60">
        <v>1</v>
      </c>
      <c r="C11" s="201"/>
      <c r="D11" s="196"/>
      <c r="E11" s="201"/>
      <c r="F11" s="27"/>
    </row>
    <row r="12" spans="1:6" s="14" customFormat="1" ht="18" customHeight="1" x14ac:dyDescent="0.35">
      <c r="A12" s="26"/>
      <c r="B12" s="60">
        <v>2</v>
      </c>
      <c r="C12" s="201"/>
      <c r="D12" s="196"/>
      <c r="E12" s="201"/>
      <c r="F12" s="27"/>
    </row>
    <row r="13" spans="1:6" s="14" customFormat="1" ht="18" customHeight="1" x14ac:dyDescent="0.35">
      <c r="A13" s="26"/>
      <c r="B13" s="60">
        <v>3</v>
      </c>
      <c r="C13" s="201"/>
      <c r="D13" s="196"/>
      <c r="E13" s="201"/>
      <c r="F13" s="27"/>
    </row>
    <row r="14" spans="1:6" s="14" customFormat="1" ht="18" customHeight="1" x14ac:dyDescent="0.35">
      <c r="A14" s="26"/>
      <c r="B14" s="60">
        <v>4</v>
      </c>
      <c r="C14" s="201"/>
      <c r="D14" s="196"/>
      <c r="E14" s="201"/>
      <c r="F14" s="27"/>
    </row>
    <row r="15" spans="1:6" s="14" customFormat="1" ht="18" customHeight="1" x14ac:dyDescent="0.35">
      <c r="A15" s="26"/>
      <c r="B15" s="60">
        <v>5</v>
      </c>
      <c r="C15" s="201"/>
      <c r="D15" s="196"/>
      <c r="E15" s="201"/>
      <c r="F15" s="27"/>
    </row>
    <row r="16" spans="1:6" s="14" customFormat="1" ht="18" customHeight="1" x14ac:dyDescent="0.35">
      <c r="A16" s="26"/>
      <c r="B16" s="60">
        <v>6</v>
      </c>
      <c r="C16" s="201"/>
      <c r="D16" s="196"/>
      <c r="E16" s="201"/>
      <c r="F16" s="27"/>
    </row>
    <row r="17" spans="1:13" s="14" customFormat="1" ht="18" customHeight="1" x14ac:dyDescent="0.35">
      <c r="A17" s="26"/>
      <c r="B17" s="60">
        <v>7</v>
      </c>
      <c r="C17" s="201"/>
      <c r="D17" s="196"/>
      <c r="E17" s="201"/>
      <c r="F17" s="27"/>
    </row>
    <row r="18" spans="1:13" s="14" customFormat="1" ht="18" customHeight="1" x14ac:dyDescent="0.35">
      <c r="A18" s="26"/>
      <c r="B18" s="60">
        <v>8</v>
      </c>
      <c r="C18" s="201"/>
      <c r="D18" s="196"/>
      <c r="E18" s="201"/>
      <c r="F18" s="27"/>
    </row>
    <row r="19" spans="1:13" s="14" customFormat="1" ht="18" customHeight="1" x14ac:dyDescent="0.35">
      <c r="A19" s="26"/>
      <c r="B19" s="60">
        <v>9</v>
      </c>
      <c r="C19" s="201"/>
      <c r="D19" s="196"/>
      <c r="E19" s="201"/>
      <c r="F19" s="27"/>
    </row>
    <row r="20" spans="1:13" s="14" customFormat="1" ht="18" customHeight="1" x14ac:dyDescent="0.35">
      <c r="A20" s="26"/>
      <c r="B20" s="60">
        <v>10</v>
      </c>
      <c r="C20" s="201"/>
      <c r="D20" s="196"/>
      <c r="E20" s="201"/>
      <c r="F20" s="27"/>
    </row>
    <row r="21" spans="1:13" s="14" customFormat="1" ht="18" customHeight="1" x14ac:dyDescent="0.35">
      <c r="A21" s="26"/>
      <c r="B21" s="60">
        <v>11</v>
      </c>
      <c r="C21" s="201"/>
      <c r="D21" s="196"/>
      <c r="E21" s="201"/>
      <c r="F21" s="27"/>
    </row>
    <row r="22" spans="1:13" s="14" customFormat="1" ht="18" customHeight="1" x14ac:dyDescent="0.35">
      <c r="A22" s="26"/>
      <c r="B22" s="60">
        <v>12</v>
      </c>
      <c r="C22" s="201"/>
      <c r="D22" s="196"/>
      <c r="E22" s="201"/>
      <c r="F22" s="27"/>
    </row>
    <row r="23" spans="1:13" s="14" customFormat="1" ht="18" customHeight="1" x14ac:dyDescent="0.35">
      <c r="A23" s="26"/>
      <c r="B23" s="60">
        <v>13</v>
      </c>
      <c r="C23" s="201"/>
      <c r="D23" s="196"/>
      <c r="E23" s="201"/>
      <c r="F23" s="27"/>
    </row>
    <row r="24" spans="1:13" s="14" customFormat="1" ht="18" customHeight="1" x14ac:dyDescent="0.35">
      <c r="A24" s="26"/>
      <c r="B24" s="60">
        <v>14</v>
      </c>
      <c r="C24" s="201"/>
      <c r="D24" s="196"/>
      <c r="E24" s="201"/>
      <c r="F24" s="27"/>
    </row>
    <row r="25" spans="1:13" s="14" customFormat="1" ht="18" customHeight="1" x14ac:dyDescent="0.35">
      <c r="A25" s="26"/>
      <c r="B25" s="60">
        <v>15</v>
      </c>
      <c r="C25" s="201"/>
      <c r="D25" s="196"/>
      <c r="E25" s="201"/>
      <c r="F25" s="27"/>
    </row>
    <row r="26" spans="1:13" s="14" customFormat="1" ht="18" customHeight="1" x14ac:dyDescent="0.35">
      <c r="A26" s="26"/>
      <c r="B26" s="60">
        <v>16</v>
      </c>
      <c r="C26" s="201"/>
      <c r="D26" s="202"/>
      <c r="E26" s="201"/>
      <c r="F26" s="27"/>
    </row>
    <row r="27" spans="1:13" ht="15.4" x14ac:dyDescent="0.45">
      <c r="B27" s="24"/>
      <c r="C27" s="31"/>
      <c r="D27" s="90">
        <f>SUM(D11:D26)</f>
        <v>0</v>
      </c>
      <c r="E27" s="254" t="str">
        <f>IF(D27='Course outline'!C34,"","GLH total not matching GLH total from Course outline tab")</f>
        <v/>
      </c>
      <c r="G27" s="14"/>
      <c r="H27" s="14"/>
      <c r="I27" s="14"/>
      <c r="J27" s="14"/>
      <c r="K27" s="14"/>
      <c r="L27" s="14"/>
      <c r="M27" s="14"/>
    </row>
    <row r="28" spans="1:13" x14ac:dyDescent="0.4">
      <c r="D28" s="117"/>
    </row>
  </sheetData>
  <sheetProtection algorithmName="SHA-512" hashValue="W3u3/XrDEAsJ5j9X4zA1z9nOOlnY+e0wYm2epzB7YA47jn1QO9fClJ/VPlpEkkJJKPA8G4zmODlvlvQMBCFqng==" saltValue="KhGDBudv4D+41uWWoRcu8Q==" spinCount="100000" sheet="1" selectLockedCells="1"/>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1" operator="notEqual" id="{6B23E229-C69B-46A0-A31E-D2B0E2AB2BED}">
            <xm:f>'Course outline'!$C$34</xm:f>
            <x14:dxf>
              <font>
                <color rgb="FF9C0006"/>
              </font>
              <fill>
                <patternFill>
                  <bgColor rgb="FFFFC7CE"/>
                </patternFill>
              </fill>
            </x14:dxf>
          </x14:cfRule>
          <xm:sqref>D27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B3DEE68B-3814-4F43-ADE1-3DA524C373B9}">
          <x14:formula1>
            <xm:f>'Data Validation'!$A$34:$A$37</xm:f>
          </x14:formula1>
          <xm:sqref>E11:E26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440783-BCFA-4371-9DAF-6F8FBAAE0689}">
  <sheetPr>
    <tabColor theme="4" tint="-0.249977111117893"/>
  </sheetPr>
  <dimension ref="A2:I25"/>
  <sheetViews>
    <sheetView workbookViewId="0">
      <selection activeCell="C8" sqref="C8"/>
    </sheetView>
  </sheetViews>
  <sheetFormatPr defaultColWidth="9.3046875" defaultRowHeight="15" x14ac:dyDescent="0.4"/>
  <cols>
    <col min="1" max="1" width="2.3046875" style="16" customWidth="1"/>
    <col min="2" max="2" width="17.3046875" style="16" customWidth="1"/>
    <col min="3" max="3" width="33.15234375" style="16" customWidth="1"/>
    <col min="4" max="4" width="29.3046875" style="16" customWidth="1"/>
    <col min="5" max="5" width="26.84375" style="16" customWidth="1"/>
    <col min="6" max="16384" width="9.3046875" style="16"/>
  </cols>
  <sheetData>
    <row r="2" spans="1:9" ht="33.4" customHeight="1" x14ac:dyDescent="0.4">
      <c r="B2" s="59" t="s">
        <v>24</v>
      </c>
      <c r="C2" s="57"/>
      <c r="D2" s="57"/>
      <c r="E2" s="58"/>
    </row>
    <row r="3" spans="1:9" x14ac:dyDescent="0.4">
      <c r="B3" s="23"/>
      <c r="C3" s="23"/>
    </row>
    <row r="4" spans="1:9" s="14" customFormat="1" ht="18" customHeight="1" x14ac:dyDescent="0.4">
      <c r="A4" s="26"/>
      <c r="B4" s="3" t="s">
        <v>32</v>
      </c>
      <c r="C4" s="106" t="str">
        <f>IFERROR(IF('Course outline'!$C$12=0,"",'Course outline'!$C$12),"")</f>
        <v/>
      </c>
      <c r="D4" s="27"/>
      <c r="F4" s="16"/>
      <c r="G4" s="16"/>
      <c r="H4" s="16"/>
      <c r="I4" s="16"/>
    </row>
    <row r="5" spans="1:9" s="14" customFormat="1" ht="18" customHeight="1" x14ac:dyDescent="0.35">
      <c r="A5" s="26"/>
      <c r="B5" s="3" t="s">
        <v>69</v>
      </c>
      <c r="C5" s="106" t="str">
        <f>IFERROR(IF('Course outline'!$C$13=0,"",'Course outline'!$C$13),"")</f>
        <v/>
      </c>
      <c r="D5" s="27"/>
    </row>
    <row r="6" spans="1:9" s="14" customFormat="1" ht="18" customHeight="1" x14ac:dyDescent="0.35">
      <c r="B6" s="48"/>
      <c r="C6" s="48"/>
      <c r="D6" s="46"/>
      <c r="E6" s="46"/>
    </row>
    <row r="7" spans="1:9" s="14" customFormat="1" ht="41.25" customHeight="1" x14ac:dyDescent="0.35">
      <c r="A7" s="26"/>
      <c r="B7" s="32" t="s">
        <v>118</v>
      </c>
      <c r="C7" s="32" t="s">
        <v>119</v>
      </c>
      <c r="D7" s="32" t="s">
        <v>120</v>
      </c>
      <c r="E7" s="32" t="s">
        <v>193</v>
      </c>
      <c r="F7" s="27"/>
    </row>
    <row r="8" spans="1:9" s="14" customFormat="1" ht="18" customHeight="1" x14ac:dyDescent="0.35">
      <c r="A8" s="26"/>
      <c r="B8" s="60">
        <v>1</v>
      </c>
      <c r="C8" s="203"/>
      <c r="D8" s="203"/>
      <c r="E8" s="201"/>
      <c r="F8" s="27"/>
    </row>
    <row r="9" spans="1:9" s="14" customFormat="1" ht="18" customHeight="1" x14ac:dyDescent="0.35">
      <c r="A9" s="26"/>
      <c r="B9" s="60">
        <v>2</v>
      </c>
      <c r="C9" s="203"/>
      <c r="D9" s="203"/>
      <c r="E9" s="201"/>
      <c r="F9" s="27"/>
    </row>
    <row r="10" spans="1:9" s="14" customFormat="1" ht="18" customHeight="1" x14ac:dyDescent="0.35">
      <c r="A10" s="26"/>
      <c r="B10" s="60">
        <v>3</v>
      </c>
      <c r="C10" s="203"/>
      <c r="D10" s="203"/>
      <c r="E10" s="201"/>
      <c r="F10" s="27"/>
    </row>
    <row r="11" spans="1:9" s="14" customFormat="1" ht="18" customHeight="1" x14ac:dyDescent="0.35">
      <c r="A11" s="26"/>
      <c r="B11" s="60">
        <v>4</v>
      </c>
      <c r="C11" s="203"/>
      <c r="D11" s="203"/>
      <c r="E11" s="201"/>
      <c r="F11" s="27"/>
    </row>
    <row r="12" spans="1:9" s="14" customFormat="1" ht="18" customHeight="1" x14ac:dyDescent="0.35">
      <c r="A12" s="26"/>
      <c r="B12" s="60">
        <v>5</v>
      </c>
      <c r="C12" s="203"/>
      <c r="D12" s="203"/>
      <c r="E12" s="201"/>
      <c r="F12" s="27"/>
    </row>
    <row r="13" spans="1:9" s="14" customFormat="1" ht="18" customHeight="1" x14ac:dyDescent="0.35">
      <c r="A13" s="26"/>
      <c r="B13" s="60">
        <v>6</v>
      </c>
      <c r="C13" s="203"/>
      <c r="D13" s="203"/>
      <c r="E13" s="201"/>
      <c r="F13" s="27"/>
    </row>
    <row r="14" spans="1:9" s="14" customFormat="1" ht="18" customHeight="1" x14ac:dyDescent="0.35">
      <c r="A14" s="26"/>
      <c r="B14" s="60">
        <v>7</v>
      </c>
      <c r="C14" s="203"/>
      <c r="D14" s="203"/>
      <c r="E14" s="201"/>
      <c r="F14" s="27"/>
    </row>
    <row r="15" spans="1:9" s="14" customFormat="1" ht="18" customHeight="1" x14ac:dyDescent="0.35">
      <c r="A15" s="26"/>
      <c r="B15" s="60">
        <v>8</v>
      </c>
      <c r="C15" s="203"/>
      <c r="D15" s="203"/>
      <c r="E15" s="201"/>
      <c r="F15" s="27"/>
    </row>
    <row r="16" spans="1:9" s="14" customFormat="1" ht="18" customHeight="1" x14ac:dyDescent="0.35">
      <c r="A16" s="26"/>
      <c r="B16" s="60">
        <v>9</v>
      </c>
      <c r="C16" s="203"/>
      <c r="D16" s="203"/>
      <c r="E16" s="201"/>
      <c r="F16" s="27"/>
    </row>
    <row r="17" spans="1:6" s="14" customFormat="1" ht="18" customHeight="1" x14ac:dyDescent="0.35">
      <c r="A17" s="26"/>
      <c r="B17" s="60">
        <v>10</v>
      </c>
      <c r="C17" s="203"/>
      <c r="D17" s="203"/>
      <c r="E17" s="201"/>
      <c r="F17" s="27"/>
    </row>
    <row r="18" spans="1:6" s="14" customFormat="1" ht="18" customHeight="1" x14ac:dyDescent="0.35">
      <c r="A18" s="26"/>
      <c r="B18" s="60">
        <v>11</v>
      </c>
      <c r="C18" s="203"/>
      <c r="D18" s="203"/>
      <c r="E18" s="201"/>
      <c r="F18" s="27"/>
    </row>
    <row r="19" spans="1:6" s="14" customFormat="1" ht="18" customHeight="1" x14ac:dyDescent="0.35">
      <c r="A19" s="26"/>
      <c r="B19" s="60">
        <v>12</v>
      </c>
      <c r="C19" s="203"/>
      <c r="D19" s="203"/>
      <c r="E19" s="201"/>
      <c r="F19" s="27"/>
    </row>
    <row r="20" spans="1:6" s="14" customFormat="1" ht="18" customHeight="1" x14ac:dyDescent="0.35">
      <c r="A20" s="26"/>
      <c r="B20" s="60">
        <v>13</v>
      </c>
      <c r="C20" s="203"/>
      <c r="D20" s="203"/>
      <c r="E20" s="201"/>
      <c r="F20" s="27"/>
    </row>
    <row r="21" spans="1:6" s="14" customFormat="1" ht="18" customHeight="1" x14ac:dyDescent="0.35">
      <c r="A21" s="26"/>
      <c r="B21" s="60">
        <v>14</v>
      </c>
      <c r="C21" s="203"/>
      <c r="D21" s="203"/>
      <c r="E21" s="201"/>
      <c r="F21" s="27"/>
    </row>
    <row r="22" spans="1:6" s="14" customFormat="1" ht="18" customHeight="1" x14ac:dyDescent="0.35">
      <c r="A22" s="26"/>
      <c r="B22" s="60">
        <v>15</v>
      </c>
      <c r="C22" s="203"/>
      <c r="D22" s="203"/>
      <c r="E22" s="201"/>
      <c r="F22" s="27"/>
    </row>
    <row r="23" spans="1:6" s="14" customFormat="1" ht="18" customHeight="1" x14ac:dyDescent="0.35">
      <c r="A23" s="26"/>
      <c r="B23" s="60">
        <v>16</v>
      </c>
      <c r="C23" s="203"/>
      <c r="D23" s="203"/>
      <c r="E23" s="201"/>
      <c r="F23" s="27"/>
    </row>
    <row r="24" spans="1:6" s="14" customFormat="1" ht="18" customHeight="1" x14ac:dyDescent="0.35">
      <c r="A24" s="26"/>
      <c r="B24" s="60">
        <v>17</v>
      </c>
      <c r="C24" s="203"/>
      <c r="D24" s="203"/>
      <c r="E24" s="201"/>
      <c r="F24" s="27"/>
    </row>
    <row r="25" spans="1:6" x14ac:dyDescent="0.4">
      <c r="B25" s="24"/>
      <c r="C25" s="24"/>
      <c r="D25" s="24"/>
      <c r="E25" s="24"/>
    </row>
  </sheetData>
  <sheetProtection algorithmName="SHA-512" hashValue="wpmTA6HO9ggs2qlbY1D/hxo5cHad6HlSgAeKUGbmcRIR2TBXFmTmypAqbXeJ7QFZ8HLYmY3Kzp6Q5tNWwsPD1Q==" saltValue="k1OSqfzhB/56Ue2pd6dw6w==" spinCount="100000" sheet="1" selectLockedCells="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A23692-4BFD-429F-A742-DFEFD699338B}">
  <sheetPr>
    <tabColor rgb="FF9966FF"/>
    <pageSetUpPr fitToPage="1"/>
  </sheetPr>
  <dimension ref="B2:E24"/>
  <sheetViews>
    <sheetView showGridLines="0" topLeftCell="A2" zoomScale="85" zoomScaleNormal="85" workbookViewId="0">
      <selection activeCell="C13" sqref="C13"/>
    </sheetView>
  </sheetViews>
  <sheetFormatPr defaultColWidth="9.3046875" defaultRowHeight="15" x14ac:dyDescent="0.4"/>
  <cols>
    <col min="1" max="1" width="2.3046875" style="53" customWidth="1"/>
    <col min="2" max="2" width="60.53515625" style="53" customWidth="1"/>
    <col min="3" max="3" width="25.3828125" style="53" customWidth="1"/>
    <col min="4" max="4" width="14" style="53" customWidth="1"/>
    <col min="5" max="5" width="61.69140625" style="53" customWidth="1"/>
    <col min="6" max="6" width="14" style="53" customWidth="1"/>
    <col min="7" max="7" width="27.84375" style="53" customWidth="1"/>
    <col min="8" max="8" width="15.84375" style="53" customWidth="1"/>
    <col min="9" max="13" width="13.84375" style="53" customWidth="1"/>
    <col min="14" max="14" width="13.53515625" style="53" customWidth="1"/>
    <col min="15" max="19" width="11.3046875" style="53" customWidth="1"/>
    <col min="20" max="20" width="14" style="53" customWidth="1"/>
    <col min="21" max="21" width="13" style="53" customWidth="1"/>
    <col min="22" max="22" width="15.15234375" style="53" customWidth="1"/>
    <col min="23" max="23" width="10.69140625" style="53" customWidth="1"/>
    <col min="24" max="24" width="15.15234375" style="53" customWidth="1"/>
    <col min="25" max="25" width="13.53515625" style="53" customWidth="1"/>
    <col min="26" max="16384" width="9.3046875" style="53"/>
  </cols>
  <sheetData>
    <row r="2" spans="2:5" ht="32.65" customHeight="1" x14ac:dyDescent="0.4">
      <c r="B2" s="78" t="s">
        <v>26</v>
      </c>
      <c r="C2" s="55"/>
      <c r="D2" s="55"/>
    </row>
    <row r="3" spans="2:5" ht="17.649999999999999" customHeight="1" x14ac:dyDescent="0.4">
      <c r="B3" s="120"/>
      <c r="C3" s="121"/>
      <c r="D3" s="121"/>
    </row>
    <row r="4" spans="2:5" ht="32.65" customHeight="1" x14ac:dyDescent="0.4">
      <c r="B4" s="70" t="s">
        <v>149</v>
      </c>
      <c r="C4" s="122"/>
      <c r="D4" s="122"/>
      <c r="E4" s="124"/>
    </row>
    <row r="5" spans="2:5" ht="22.15" customHeight="1" x14ac:dyDescent="0.4">
      <c r="B5" s="104" t="s">
        <v>121</v>
      </c>
      <c r="C5" s="123"/>
      <c r="D5" s="123"/>
      <c r="E5" s="125"/>
    </row>
    <row r="6" spans="2:5" ht="22.15" customHeight="1" x14ac:dyDescent="0.4">
      <c r="B6" s="41"/>
      <c r="C6" s="121"/>
      <c r="D6" s="121"/>
    </row>
    <row r="7" spans="2:5" s="2" customFormat="1" ht="18" customHeight="1" x14ac:dyDescent="0.35"/>
    <row r="8" spans="2:5" s="2" customFormat="1" ht="18" customHeight="1" x14ac:dyDescent="0.35">
      <c r="B8" s="40" t="s">
        <v>32</v>
      </c>
      <c r="C8" s="106" t="str">
        <f>IFERROR(IF('Course outline'!$C$12=0,"",'Course outline'!$C$12),"")</f>
        <v/>
      </c>
      <c r="D8" s="50"/>
    </row>
    <row r="9" spans="2:5" s="2" customFormat="1" ht="18" customHeight="1" x14ac:dyDescent="0.35">
      <c r="B9" s="56" t="s">
        <v>69</v>
      </c>
      <c r="C9" s="106" t="str">
        <f>IFERROR(IF('Course outline'!$C$13=0,"",'Course outline'!$C$13),"")</f>
        <v/>
      </c>
      <c r="D9" s="50"/>
    </row>
    <row r="10" spans="2:5" s="2" customFormat="1" ht="18" customHeight="1" x14ac:dyDescent="0.35">
      <c r="B10" s="3" t="s">
        <v>122</v>
      </c>
      <c r="C10" s="204">
        <f>'Course outline'!C19</f>
        <v>0</v>
      </c>
    </row>
    <row r="11" spans="2:5" s="1" customFormat="1" ht="18" customHeight="1" x14ac:dyDescent="0.35"/>
    <row r="12" spans="2:5" s="1" customFormat="1" ht="30.75" customHeight="1" x14ac:dyDescent="0.35">
      <c r="B12" s="51"/>
      <c r="C12" s="52" t="s">
        <v>123</v>
      </c>
      <c r="D12" s="52" t="s">
        <v>124</v>
      </c>
    </row>
    <row r="13" spans="2:5" s="1" customFormat="1" x14ac:dyDescent="0.35">
      <c r="B13" s="54" t="s">
        <v>125</v>
      </c>
      <c r="C13" s="205"/>
      <c r="D13" s="91" t="str">
        <f>IFERROR(C13/$C$10,"")</f>
        <v/>
      </c>
    </row>
    <row r="14" spans="2:5" s="1" customFormat="1" x14ac:dyDescent="0.35">
      <c r="B14" s="54" t="s">
        <v>126</v>
      </c>
      <c r="C14" s="238" t="s">
        <v>183</v>
      </c>
      <c r="D14" s="91" t="str">
        <f t="shared" ref="D14:D23" si="0">IFERROR(C14/$C$10,"")</f>
        <v/>
      </c>
    </row>
    <row r="15" spans="2:5" s="1" customFormat="1" ht="18" customHeight="1" x14ac:dyDescent="0.35">
      <c r="B15" s="54" t="s">
        <v>127</v>
      </c>
      <c r="C15" s="206"/>
      <c r="D15" s="91" t="str">
        <f t="shared" si="0"/>
        <v/>
      </c>
    </row>
    <row r="16" spans="2:5" s="1" customFormat="1" ht="18" customHeight="1" x14ac:dyDescent="0.35">
      <c r="B16" s="54" t="s">
        <v>184</v>
      </c>
      <c r="C16" s="205"/>
      <c r="D16" s="91" t="str">
        <f t="shared" si="0"/>
        <v/>
      </c>
    </row>
    <row r="17" spans="2:5" s="1" customFormat="1" ht="18" customHeight="1" x14ac:dyDescent="0.35">
      <c r="B17" s="54" t="s">
        <v>128</v>
      </c>
      <c r="C17" s="205"/>
      <c r="D17" s="91" t="str">
        <f t="shared" si="0"/>
        <v/>
      </c>
    </row>
    <row r="18" spans="2:5" s="1" customFormat="1" ht="45.75" customHeight="1" x14ac:dyDescent="0.35">
      <c r="B18" s="54" t="s">
        <v>190</v>
      </c>
      <c r="C18" s="205"/>
      <c r="D18" s="91" t="str">
        <f t="shared" si="0"/>
        <v/>
      </c>
    </row>
    <row r="19" spans="2:5" s="1" customFormat="1" ht="51.75" customHeight="1" x14ac:dyDescent="0.35">
      <c r="B19" s="54" t="s">
        <v>185</v>
      </c>
      <c r="C19" s="205"/>
      <c r="D19" s="91" t="str">
        <f t="shared" si="0"/>
        <v/>
      </c>
      <c r="E19" s="119"/>
    </row>
    <row r="20" spans="2:5" ht="30" x14ac:dyDescent="0.4">
      <c r="B20" s="54" t="s">
        <v>129</v>
      </c>
      <c r="C20" s="205"/>
      <c r="D20" s="91" t="str">
        <f t="shared" si="0"/>
        <v/>
      </c>
    </row>
    <row r="21" spans="2:5" ht="20.25" customHeight="1" x14ac:dyDescent="0.4">
      <c r="B21" s="54" t="s">
        <v>130</v>
      </c>
      <c r="C21" s="207"/>
      <c r="D21" s="91" t="str">
        <f t="shared" si="0"/>
        <v/>
      </c>
    </row>
    <row r="22" spans="2:5" ht="24" customHeight="1" x14ac:dyDescent="0.4">
      <c r="B22" s="54" t="s">
        <v>131</v>
      </c>
      <c r="C22" s="207"/>
      <c r="D22" s="91" t="str">
        <f t="shared" si="0"/>
        <v/>
      </c>
    </row>
    <row r="23" spans="2:5" ht="18" customHeight="1" x14ac:dyDescent="0.4">
      <c r="B23" s="54" t="s">
        <v>132</v>
      </c>
      <c r="C23" s="207"/>
      <c r="D23" s="91" t="str">
        <f t="shared" si="0"/>
        <v/>
      </c>
    </row>
    <row r="24" spans="2:5" x14ac:dyDescent="0.4">
      <c r="C24" s="79"/>
      <c r="D24" s="126"/>
    </row>
  </sheetData>
  <sheetProtection algorithmName="SHA-512" hashValue="XoLqu5lzFNQEUN2sO+SasbVdp69W0sipN/B05aCOhAMmmngn6I/ffzMBBqdQ43vkSI1mTShpolPQHMsGzDuprg==" saltValue="6tUABKqLevJsV/NbTvWivw==" spinCount="100000" sheet="1" selectLockedCells="1"/>
  <conditionalFormatting sqref="C13:D13 D14:D23">
    <cfRule type="containsBlanks" priority="3">
      <formula>LEN(TRIM(C13))=0</formula>
    </cfRule>
  </conditionalFormatting>
  <conditionalFormatting sqref="C19:C20">
    <cfRule type="containsBlanks" priority="2">
      <formula>LEN(TRIM(C19))=0</formula>
    </cfRule>
  </conditionalFormatting>
  <conditionalFormatting sqref="D24">
    <cfRule type="containsBlanks" priority="1">
      <formula>LEN(TRIM(D24))=0</formula>
    </cfRule>
  </conditionalFormatting>
  <pageMargins left="0.70866141732283472" right="0.70866141732283472" top="0.74803149606299213" bottom="0.74803149606299213" header="0.31496062992125984" footer="0.31496062992125984"/>
  <pageSetup paperSize="9" scale="34"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81E17-42A8-45DE-859B-30AE0B62FFC4}">
  <sheetPr>
    <tabColor theme="7" tint="-0.499984740745262"/>
  </sheetPr>
  <dimension ref="A2:I28"/>
  <sheetViews>
    <sheetView zoomScale="85" zoomScaleNormal="85" workbookViewId="0">
      <pane xSplit="3" ySplit="5" topLeftCell="D6" activePane="bottomRight" state="frozen"/>
      <selection pane="topRight" activeCell="D1" sqref="D1"/>
      <selection pane="bottomLeft" activeCell="A6" sqref="A6"/>
      <selection pane="bottomRight" activeCell="C8" sqref="C8"/>
    </sheetView>
  </sheetViews>
  <sheetFormatPr defaultColWidth="9.3046875" defaultRowHeight="15" x14ac:dyDescent="0.4"/>
  <cols>
    <col min="1" max="1" width="2" style="16" customWidth="1"/>
    <col min="2" max="2" width="13.3046875" style="16" customWidth="1"/>
    <col min="3" max="3" width="47.84375" style="16" customWidth="1"/>
    <col min="4" max="4" width="17.53515625" style="16" customWidth="1"/>
    <col min="5" max="5" width="32.765625" style="16" customWidth="1"/>
    <col min="6" max="6" width="21.84375" style="16" customWidth="1"/>
    <col min="7" max="7" width="18.15234375" style="16" customWidth="1"/>
    <col min="8" max="8" width="59.3046875" style="16" customWidth="1"/>
    <col min="9" max="16384" width="9.3046875" style="16"/>
  </cols>
  <sheetData>
    <row r="2" spans="1:9" ht="30.4" customHeight="1" x14ac:dyDescent="0.4">
      <c r="B2" s="35" t="s">
        <v>133</v>
      </c>
      <c r="C2" s="36"/>
      <c r="D2" s="36"/>
      <c r="E2" s="36"/>
      <c r="F2" s="36"/>
      <c r="G2" s="36"/>
      <c r="H2" s="37"/>
    </row>
    <row r="3" spans="1:9" x14ac:dyDescent="0.4">
      <c r="B3" s="23"/>
      <c r="C3" s="23"/>
    </row>
    <row r="4" spans="1:9" s="14" customFormat="1" ht="18" customHeight="1" x14ac:dyDescent="0.35">
      <c r="A4" s="26"/>
      <c r="B4" s="3" t="s">
        <v>32</v>
      </c>
      <c r="C4" s="111" t="str">
        <f>IFERROR(IF('Course outline'!$C$12=0,"",'Course outline'!$C$12),"")</f>
        <v/>
      </c>
      <c r="D4" s="8"/>
    </row>
    <row r="5" spans="1:9" s="14" customFormat="1" ht="18" customHeight="1" x14ac:dyDescent="0.35">
      <c r="A5" s="26"/>
      <c r="B5" s="3" t="s">
        <v>69</v>
      </c>
      <c r="C5" s="111" t="str">
        <f>IFERROR(IF('Course outline'!$C$13=0,"",'Course outline'!$C$13),"")</f>
        <v/>
      </c>
      <c r="D5" s="8"/>
    </row>
    <row r="6" spans="1:9" x14ac:dyDescent="0.4">
      <c r="B6" s="34"/>
      <c r="C6" s="34"/>
      <c r="D6" s="23"/>
      <c r="E6" s="23"/>
      <c r="F6" s="23"/>
      <c r="G6" s="23"/>
      <c r="H6" s="23"/>
    </row>
    <row r="7" spans="1:9" ht="60" x14ac:dyDescent="0.4">
      <c r="A7" s="21"/>
      <c r="B7" s="25" t="s">
        <v>134</v>
      </c>
      <c r="C7" s="25" t="s">
        <v>135</v>
      </c>
      <c r="D7" s="25" t="s">
        <v>136</v>
      </c>
      <c r="E7" s="33" t="s">
        <v>137</v>
      </c>
      <c r="F7" s="33" t="s">
        <v>138</v>
      </c>
      <c r="G7" s="33" t="s">
        <v>196</v>
      </c>
      <c r="H7" s="25" t="s">
        <v>139</v>
      </c>
      <c r="I7" s="22"/>
    </row>
    <row r="8" spans="1:9" s="14" customFormat="1" ht="18" customHeight="1" x14ac:dyDescent="0.35">
      <c r="A8" s="26"/>
      <c r="B8" s="112">
        <v>1</v>
      </c>
      <c r="C8" s="200"/>
      <c r="D8" s="201"/>
      <c r="E8" s="201"/>
      <c r="F8" s="199"/>
      <c r="G8" s="199"/>
      <c r="H8" s="201"/>
      <c r="I8" s="27"/>
    </row>
    <row r="9" spans="1:9" s="14" customFormat="1" ht="18" customHeight="1" x14ac:dyDescent="0.35">
      <c r="A9" s="26"/>
      <c r="B9" s="112">
        <v>2</v>
      </c>
      <c r="C9" s="200"/>
      <c r="D9" s="201"/>
      <c r="E9" s="201"/>
      <c r="F9" s="199"/>
      <c r="G9" s="199"/>
      <c r="H9" s="201"/>
      <c r="I9" s="27"/>
    </row>
    <row r="10" spans="1:9" s="14" customFormat="1" ht="18" customHeight="1" x14ac:dyDescent="0.35">
      <c r="A10" s="26"/>
      <c r="B10" s="112">
        <v>3</v>
      </c>
      <c r="C10" s="200"/>
      <c r="D10" s="201"/>
      <c r="E10" s="201"/>
      <c r="F10" s="199"/>
      <c r="G10" s="199"/>
      <c r="H10" s="201"/>
      <c r="I10" s="27"/>
    </row>
    <row r="11" spans="1:9" s="14" customFormat="1" ht="18" customHeight="1" x14ac:dyDescent="0.35">
      <c r="A11" s="26"/>
      <c r="B11" s="112">
        <v>4</v>
      </c>
      <c r="C11" s="200"/>
      <c r="D11" s="201"/>
      <c r="E11" s="201"/>
      <c r="F11" s="199"/>
      <c r="G11" s="199"/>
      <c r="H11" s="201"/>
      <c r="I11" s="27"/>
    </row>
    <row r="12" spans="1:9" s="14" customFormat="1" ht="18" customHeight="1" x14ac:dyDescent="0.35">
      <c r="A12" s="26"/>
      <c r="B12" s="112">
        <v>5</v>
      </c>
      <c r="C12" s="200"/>
      <c r="D12" s="201"/>
      <c r="E12" s="201"/>
      <c r="F12" s="199"/>
      <c r="G12" s="199"/>
      <c r="H12" s="201"/>
      <c r="I12" s="27"/>
    </row>
    <row r="13" spans="1:9" s="14" customFormat="1" ht="18" customHeight="1" x14ac:dyDescent="0.35">
      <c r="A13" s="26"/>
      <c r="B13" s="112">
        <v>6</v>
      </c>
      <c r="C13" s="200"/>
      <c r="D13" s="201"/>
      <c r="E13" s="201"/>
      <c r="F13" s="199"/>
      <c r="G13" s="199"/>
      <c r="H13" s="201"/>
      <c r="I13" s="27"/>
    </row>
    <row r="14" spans="1:9" s="14" customFormat="1" ht="18" customHeight="1" x14ac:dyDescent="0.35">
      <c r="A14" s="26"/>
      <c r="B14" s="112">
        <v>7</v>
      </c>
      <c r="C14" s="200"/>
      <c r="D14" s="201"/>
      <c r="E14" s="201"/>
      <c r="F14" s="199"/>
      <c r="G14" s="199"/>
      <c r="H14" s="201"/>
      <c r="I14" s="27"/>
    </row>
    <row r="15" spans="1:9" s="14" customFormat="1" ht="18" customHeight="1" x14ac:dyDescent="0.35">
      <c r="A15" s="26"/>
      <c r="B15" s="112">
        <v>8</v>
      </c>
      <c r="C15" s="200"/>
      <c r="D15" s="201"/>
      <c r="E15" s="201"/>
      <c r="F15" s="199"/>
      <c r="G15" s="199"/>
      <c r="H15" s="201"/>
      <c r="I15" s="27"/>
    </row>
    <row r="16" spans="1:9" s="14" customFormat="1" ht="18" customHeight="1" x14ac:dyDescent="0.35">
      <c r="A16" s="26"/>
      <c r="B16" s="112">
        <v>9</v>
      </c>
      <c r="C16" s="200"/>
      <c r="D16" s="201"/>
      <c r="E16" s="201"/>
      <c r="F16" s="199"/>
      <c r="G16" s="199"/>
      <c r="H16" s="201"/>
      <c r="I16" s="27"/>
    </row>
    <row r="17" spans="1:9" s="14" customFormat="1" ht="18" customHeight="1" x14ac:dyDescent="0.35">
      <c r="A17" s="26"/>
      <c r="B17" s="112">
        <v>10</v>
      </c>
      <c r="C17" s="200"/>
      <c r="D17" s="201"/>
      <c r="E17" s="201"/>
      <c r="F17" s="199"/>
      <c r="G17" s="199"/>
      <c r="H17" s="201"/>
      <c r="I17" s="27"/>
    </row>
    <row r="18" spans="1:9" s="14" customFormat="1" ht="18" customHeight="1" x14ac:dyDescent="0.35">
      <c r="A18" s="26"/>
      <c r="B18" s="112">
        <v>11</v>
      </c>
      <c r="C18" s="200"/>
      <c r="D18" s="201"/>
      <c r="E18" s="201"/>
      <c r="F18" s="199"/>
      <c r="G18" s="199"/>
      <c r="H18" s="201"/>
      <c r="I18" s="27"/>
    </row>
    <row r="19" spans="1:9" s="14" customFormat="1" ht="18" customHeight="1" x14ac:dyDescent="0.35">
      <c r="A19" s="26"/>
      <c r="B19" s="112">
        <v>12</v>
      </c>
      <c r="C19" s="200"/>
      <c r="D19" s="201"/>
      <c r="E19" s="201"/>
      <c r="F19" s="199"/>
      <c r="G19" s="199"/>
      <c r="H19" s="201"/>
      <c r="I19" s="27"/>
    </row>
    <row r="20" spans="1:9" s="14" customFormat="1" ht="18" customHeight="1" x14ac:dyDescent="0.35">
      <c r="A20" s="26"/>
      <c r="B20" s="112">
        <v>13</v>
      </c>
      <c r="C20" s="200"/>
      <c r="D20" s="201"/>
      <c r="E20" s="201"/>
      <c r="F20" s="199"/>
      <c r="G20" s="199"/>
      <c r="H20" s="201"/>
      <c r="I20" s="27"/>
    </row>
    <row r="21" spans="1:9" s="14" customFormat="1" ht="18" customHeight="1" x14ac:dyDescent="0.35">
      <c r="A21" s="26"/>
      <c r="B21" s="112">
        <v>14</v>
      </c>
      <c r="C21" s="200"/>
      <c r="D21" s="201"/>
      <c r="E21" s="201"/>
      <c r="F21" s="199"/>
      <c r="G21" s="199"/>
      <c r="H21" s="201"/>
      <c r="I21" s="27"/>
    </row>
    <row r="22" spans="1:9" s="14" customFormat="1" ht="18" customHeight="1" x14ac:dyDescent="0.35">
      <c r="A22" s="26"/>
      <c r="B22" s="112">
        <v>15</v>
      </c>
      <c r="C22" s="200"/>
      <c r="D22" s="201"/>
      <c r="E22" s="201"/>
      <c r="F22" s="199"/>
      <c r="G22" s="199"/>
      <c r="H22" s="201"/>
      <c r="I22" s="27"/>
    </row>
    <row r="23" spans="1:9" s="14" customFormat="1" ht="18" customHeight="1" x14ac:dyDescent="0.35">
      <c r="A23" s="26"/>
      <c r="B23" s="112">
        <v>16</v>
      </c>
      <c r="C23" s="200"/>
      <c r="D23" s="201"/>
      <c r="E23" s="201"/>
      <c r="F23" s="199"/>
      <c r="G23" s="199"/>
      <c r="H23" s="201"/>
      <c r="I23" s="27"/>
    </row>
    <row r="24" spans="1:9" s="14" customFormat="1" ht="18" customHeight="1" x14ac:dyDescent="0.35">
      <c r="A24" s="26"/>
      <c r="B24" s="112">
        <v>17</v>
      </c>
      <c r="C24" s="200"/>
      <c r="D24" s="201"/>
      <c r="E24" s="201"/>
      <c r="F24" s="199"/>
      <c r="G24" s="199"/>
      <c r="H24" s="201"/>
      <c r="I24" s="27"/>
    </row>
    <row r="25" spans="1:9" s="14" customFormat="1" ht="18" customHeight="1" x14ac:dyDescent="0.35">
      <c r="A25" s="26"/>
      <c r="B25" s="112">
        <v>18</v>
      </c>
      <c r="C25" s="200"/>
      <c r="D25" s="201"/>
      <c r="E25" s="201"/>
      <c r="F25" s="199"/>
      <c r="G25" s="199"/>
      <c r="H25" s="201"/>
      <c r="I25" s="27"/>
    </row>
    <row r="26" spans="1:9" s="14" customFormat="1" ht="18" customHeight="1" x14ac:dyDescent="0.35">
      <c r="A26" s="26"/>
      <c r="B26" s="112">
        <v>19</v>
      </c>
      <c r="C26" s="200"/>
      <c r="D26" s="201"/>
      <c r="E26" s="201"/>
      <c r="F26" s="199"/>
      <c r="G26" s="199"/>
      <c r="H26" s="201"/>
      <c r="I26" s="27"/>
    </row>
    <row r="27" spans="1:9" s="14" customFormat="1" ht="18" customHeight="1" x14ac:dyDescent="0.35">
      <c r="A27" s="26"/>
      <c r="B27" s="112">
        <v>20</v>
      </c>
      <c r="C27" s="200"/>
      <c r="D27" s="201"/>
      <c r="E27" s="201"/>
      <c r="F27" s="199"/>
      <c r="G27" s="199"/>
      <c r="H27" s="201"/>
      <c r="I27" s="27"/>
    </row>
    <row r="28" spans="1:9" x14ac:dyDescent="0.4">
      <c r="B28" s="24"/>
      <c r="C28" s="24"/>
      <c r="D28" s="24"/>
      <c r="E28" s="24"/>
      <c r="F28" s="24"/>
      <c r="G28" s="24"/>
      <c r="H28" s="24"/>
    </row>
  </sheetData>
  <sheetProtection algorithmName="SHA-512" hashValue="LMtAmz6m0ba9RNqalAIGFpI0Aj+gLf1iApIqxEl0hZwXqqgeFfsTL6vc6/VtcigBtXbCN231Sc4zVP+vwFor4g==" saltValue="diFN/EnqwGoA82pRSmKF0w==" spinCount="100000" sheet="1" selectLockedCell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944AEE182F2B74D82B655543077DE54" ma:contentTypeVersion="25" ma:contentTypeDescription="Create a new document." ma:contentTypeScope="" ma:versionID="34bf4f510d2d305c02d23d7689f858e3">
  <xsd:schema xmlns:xsd="http://www.w3.org/2001/XMLSchema" xmlns:xs="http://www.w3.org/2001/XMLSchema" xmlns:p="http://schemas.microsoft.com/office/2006/metadata/properties" xmlns:ns2="8eda8b78-9915-4258-8199-200555f5090b" xmlns:ns3="bab3b376-ad21-4123-813a-c3238702107c" targetNamespace="http://schemas.microsoft.com/office/2006/metadata/properties" ma:root="true" ma:fieldsID="48230cdc21f5759cb8565b65bb2d73c6" ns2:_="" ns3:_="">
    <xsd:import namespace="8eda8b78-9915-4258-8199-200555f5090b"/>
    <xsd:import namespace="bab3b376-ad21-4123-813a-c3238702107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AutoKeyPoints" minOccurs="0"/>
                <xsd:element ref="ns2:MediaServiceKeyPoints" minOccurs="0"/>
                <xsd:element ref="ns2:MediaServiceGenerationTime" minOccurs="0"/>
                <xsd:element ref="ns2:MediaServiceEventHashCode" minOccurs="0"/>
                <xsd:element ref="ns2:MediaServiceDateTaken" minOccurs="0"/>
                <xsd:element ref="ns2:MediaLengthInSeconds" minOccurs="0"/>
                <xsd:element ref="ns2:lcf76f155ced4ddcb4097134ff3c332f" minOccurs="0"/>
                <xsd:element ref="ns3:TaxCatchAll" minOccurs="0"/>
                <xsd:element ref="ns2:MediaServiceLocation" minOccurs="0"/>
                <xsd:element ref="ns2:MediaServiceObjectDetectorVersions" minOccurs="0"/>
                <xsd:element ref="ns2:Received" minOccurs="0"/>
                <xsd:element ref="ns2:MediaServiceSearchProperties" minOccurs="0"/>
                <xsd:element ref="ns2:Image" minOccurs="0"/>
                <xsd:element ref="ns2:_Flow_SignoffStatus" minOccurs="0"/>
                <xsd:element ref="ns2:Sor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da8b78-9915-4258-8199-200555f509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0000000-0000-0000-0000-000000000000" ma:termSetId="00000000-0000-0000-0000-000000000000" ma:anchorId="00000000-0000-0000-0000-000000000000" ma:open="fals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Received" ma:index="25" nillable="true" ma:displayName="Received" ma:default="0" ma:description="Application received" ma:format="Dropdown" ma:internalName="Received">
      <xsd:simpleType>
        <xsd:restriction base="dms:Boolea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Image" ma:index="27" nillable="true" ma:displayName="Image" ma:format="Thumbnail" ma:internalName="Image">
      <xsd:simpleType>
        <xsd:restriction base="dms:Unknown"/>
      </xsd:simpleType>
    </xsd:element>
    <xsd:element name="_Flow_SignoffStatus" ma:index="28" nillable="true" ma:displayName="Sign-off status" ma:format="Dropdown" ma:internalName="_x0024_Resources_x003a_core_x002c_Signoff_Status">
      <xsd:simpleType>
        <xsd:restriction base="dms:Choice">
          <xsd:enumeration value="AD - Approved"/>
          <xsd:enumeration value="Finance - Approved"/>
          <xsd:enumeration value="HR - Approved"/>
          <xsd:enumeration value="AD - Processing"/>
          <xsd:enumeration value="Finance - Processing"/>
          <xsd:enumeration value="HR - Processing"/>
        </xsd:restriction>
      </xsd:simpleType>
    </xsd:element>
    <xsd:element name="Sort" ma:index="29" nillable="true" ma:displayName="Sort" ma:description="Use for sorting" ma:format="Dropdown" ma:internalName="Sort">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ab3b376-ad21-4123-813a-c3238702107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c1448311-5a25-4289-8faa-749fc6d089a3}" ma:internalName="TaxCatchAll" ma:showField="CatchAllData" ma:web="bab3b376-ad21-4123-813a-c3238702107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eda8b78-9915-4258-8199-200555f5090b">
      <Terms xmlns="http://schemas.microsoft.com/office/infopath/2007/PartnerControls"/>
    </lcf76f155ced4ddcb4097134ff3c332f>
    <TaxCatchAll xmlns="bab3b376-ad21-4123-813a-c3238702107c" xsi:nil="true"/>
    <Received xmlns="8eda8b78-9915-4258-8199-200555f5090b">false</Received>
    <_Flow_SignoffStatus xmlns="8eda8b78-9915-4258-8199-200555f5090b" xsi:nil="true"/>
    <Image xmlns="8eda8b78-9915-4258-8199-200555f5090b" xsi:nil="true"/>
    <Sort xmlns="8eda8b78-9915-4258-8199-200555f5090b" xsi:nil="true"/>
  </documentManagement>
</p:properties>
</file>

<file path=customXml/itemProps1.xml><?xml version="1.0" encoding="utf-8"?>
<ds:datastoreItem xmlns:ds="http://schemas.openxmlformats.org/officeDocument/2006/customXml" ds:itemID="{F8FD2D8F-42DA-4A3D-8BE4-35C252249FCE}">
  <ds:schemaRefs>
    <ds:schemaRef ds:uri="http://schemas.microsoft.com/sharepoint/v3/contenttype/forms"/>
  </ds:schemaRefs>
</ds:datastoreItem>
</file>

<file path=customXml/itemProps2.xml><?xml version="1.0" encoding="utf-8"?>
<ds:datastoreItem xmlns:ds="http://schemas.openxmlformats.org/officeDocument/2006/customXml" ds:itemID="{A70C5E45-5332-4B6D-B591-37112968C6BB}"/>
</file>

<file path=customXml/itemProps3.xml><?xml version="1.0" encoding="utf-8"?>
<ds:datastoreItem xmlns:ds="http://schemas.openxmlformats.org/officeDocument/2006/customXml" ds:itemID="{73C52D07-B246-4DA7-A9B0-374FB8ABA238}">
  <ds:schemaRefs>
    <ds:schemaRef ds:uri="http://schemas.microsoft.com/office/2006/metadata/properties"/>
    <ds:schemaRef ds:uri="http://purl.org/dc/terms/"/>
    <ds:schemaRef ds:uri="http://schemas.openxmlformats.org/package/2006/metadata/core-properties"/>
    <ds:schemaRef ds:uri="8eda8b78-9915-4258-8199-200555f5090b"/>
    <ds:schemaRef ds:uri="http://schemas.microsoft.com/office/2006/documentManagement/types"/>
    <ds:schemaRef ds:uri="http://schemas.microsoft.com/office/infopath/2007/PartnerControls"/>
    <ds:schemaRef ds:uri="http://purl.org/dc/elements/1.1/"/>
    <ds:schemaRef ds:uri="bab3b376-ad21-4123-813a-c3238702107c"/>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Guidance</vt:lpstr>
      <vt:lpstr>Data Validation</vt:lpstr>
      <vt:lpstr>Course outline</vt:lpstr>
      <vt:lpstr>Pricing schedule</vt:lpstr>
      <vt:lpstr>Employers</vt:lpstr>
      <vt:lpstr>Course content</vt:lpstr>
      <vt:lpstr>Cohort delivery</vt:lpstr>
      <vt:lpstr>Equalities targets</vt:lpstr>
      <vt:lpstr>Subcontracted delivery partners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Nina Dawson</dc:creator>
  <cp:keywords/>
  <dc:description/>
  <cp:lastModifiedBy>Daniel Chow</cp:lastModifiedBy>
  <cp:revision/>
  <dcterms:created xsi:type="dcterms:W3CDTF">2024-02-09T12:42:10Z</dcterms:created>
  <dcterms:modified xsi:type="dcterms:W3CDTF">2025-04-25T09:38:01Z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0x010100E944AEE182F2B74D82B655543077DE54</vt:lpwstr>
  </property>
  <property fmtid="{D5CDD505-2E9C-101B-9397-08002B2CF9AE}" pid="3" name="MediaServiceImageTags">
    <vt:lpwstr/>
  </property>
</Properties>
</file>